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Parkovací stání" sheetId="3" r:id="rId3"/>
    <sheet name="SO 401 - Nabíjecí stanice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000 - Vedlejší a ostat...'!$C$121:$K$173</definedName>
    <definedName name="_xlnm.Print_Area" localSheetId="1">'SO 000 - Vedlejší a ostat...'!$C$4:$J$76,'SO 000 - Vedlejší a ostat...'!$C$82:$J$103,'SO 000 - Vedlejší a ostat...'!$C$109:$J$173</definedName>
    <definedName name="_xlnm.Print_Titles" localSheetId="1">'SO 000 - Vedlejší a ostat...'!$121:$121</definedName>
    <definedName name="_xlnm._FilterDatabase" localSheetId="2" hidden="1">'SO 101 - Parkovací stání'!$C$127:$K$430</definedName>
    <definedName name="_xlnm.Print_Area" localSheetId="2">'SO 101 - Parkovací stání'!$C$4:$J$76,'SO 101 - Parkovací stání'!$C$82:$J$109,'SO 101 - Parkovací stání'!$C$115:$J$430</definedName>
    <definedName name="_xlnm.Print_Titles" localSheetId="2">'SO 101 - Parkovací stání'!$127:$127</definedName>
    <definedName name="_xlnm._FilterDatabase" localSheetId="3" hidden="1">'SO 401 - Nabíjecí stanice...'!$C$122:$K$215</definedName>
    <definedName name="_xlnm.Print_Area" localSheetId="3">'SO 401 - Nabíjecí stanice...'!$C$4:$J$76,'SO 401 - Nabíjecí stanice...'!$C$82:$J$104,'SO 401 - Nabíjecí stanice...'!$C$110:$J$215</definedName>
    <definedName name="_xlnm.Print_Titles" localSheetId="3">'SO 401 - Nabíjecí stanice...'!$122:$122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3" r="J37"/>
  <c r="J36"/>
  <c i="1" r="AY96"/>
  <c i="3" r="J35"/>
  <c i="1" r="AX96"/>
  <c i="3" r="BI430"/>
  <c r="BH430"/>
  <c r="BG430"/>
  <c r="BF430"/>
  <c r="T430"/>
  <c r="R430"/>
  <c r="P430"/>
  <c r="BI429"/>
  <c r="BH429"/>
  <c r="BG429"/>
  <c r="BF429"/>
  <c r="T429"/>
  <c r="R429"/>
  <c r="P429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07"/>
  <c r="BH407"/>
  <c r="BG407"/>
  <c r="BF407"/>
  <c r="T407"/>
  <c r="R407"/>
  <c r="P407"/>
  <c r="BI405"/>
  <c r="BH405"/>
  <c r="BG405"/>
  <c r="BF405"/>
  <c r="T405"/>
  <c r="R405"/>
  <c r="P405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1"/>
  <c r="BH381"/>
  <c r="BG381"/>
  <c r="BF381"/>
  <c r="T381"/>
  <c r="R381"/>
  <c r="P381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T344"/>
  <c r="R345"/>
  <c r="R344"/>
  <c r="P345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299"/>
  <c r="BH299"/>
  <c r="BG299"/>
  <c r="BF299"/>
  <c r="T299"/>
  <c r="R299"/>
  <c r="P299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2"/>
  <c r="BH272"/>
  <c r="BG272"/>
  <c r="BF272"/>
  <c r="T272"/>
  <c r="T271"/>
  <c r="R272"/>
  <c r="R271"/>
  <c r="P272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89"/>
  <c r="E7"/>
  <c r="E118"/>
  <c i="2" r="J37"/>
  <c r="J36"/>
  <c i="1" r="AY95"/>
  <c i="2" r="J35"/>
  <c i="1" r="AX95"/>
  <c i="2"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1" r="L90"/>
  <c r="AM90"/>
  <c r="AM89"/>
  <c r="L89"/>
  <c r="AM87"/>
  <c r="L87"/>
  <c r="L85"/>
  <c r="L84"/>
  <c i="2" r="J163"/>
  <c r="J137"/>
  <c r="BK169"/>
  <c r="BK137"/>
  <c r="J154"/>
  <c r="BK131"/>
  <c r="J169"/>
  <c r="BK163"/>
  <c r="BK154"/>
  <c r="J147"/>
  <c r="BK134"/>
  <c i="3" r="BK429"/>
  <c r="BK407"/>
  <c r="BK394"/>
  <c r="J385"/>
  <c r="J363"/>
  <c r="BK348"/>
  <c r="J338"/>
  <c r="BK322"/>
  <c r="J299"/>
  <c r="BK257"/>
  <c r="BK250"/>
  <c r="BK227"/>
  <c r="BK219"/>
  <c r="BK207"/>
  <c r="BK188"/>
  <c r="J178"/>
  <c r="J150"/>
  <c r="J131"/>
  <c r="J405"/>
  <c r="BK385"/>
  <c r="J367"/>
  <c r="BK338"/>
  <c r="BK299"/>
  <c r="J268"/>
  <c r="BK259"/>
  <c r="J229"/>
  <c r="BK213"/>
  <c r="BK196"/>
  <c r="J184"/>
  <c r="J167"/>
  <c r="J161"/>
  <c r="BK150"/>
  <c r="BK131"/>
  <c r="BK388"/>
  <c r="J365"/>
  <c r="J350"/>
  <c r="J324"/>
  <c r="J317"/>
  <c r="BK286"/>
  <c r="BK236"/>
  <c r="J341"/>
  <c r="BK317"/>
  <c r="BK313"/>
  <c r="J272"/>
  <c r="J263"/>
  <c r="J250"/>
  <c r="BK231"/>
  <c r="J215"/>
  <c r="BK203"/>
  <c r="J190"/>
  <c r="BK180"/>
  <c r="BK158"/>
  <c i="4" r="J204"/>
  <c r="J191"/>
  <c r="BK161"/>
  <c r="BK207"/>
  <c r="J182"/>
  <c r="BK168"/>
  <c r="BK152"/>
  <c r="BK126"/>
  <c r="BK140"/>
  <c r="J126"/>
  <c r="BK210"/>
  <c r="BK191"/>
  <c r="BK174"/>
  <c r="J143"/>
  <c r="BK134"/>
  <c i="2" r="BK156"/>
  <c r="J134"/>
  <c r="BK159"/>
  <c r="J128"/>
  <c r="J150"/>
  <c r="BK128"/>
  <c r="BK167"/>
  <c r="J159"/>
  <c r="BK150"/>
  <c r="BK140"/>
  <c r="J131"/>
  <c i="3" r="BK420"/>
  <c r="J401"/>
  <c r="BK391"/>
  <c r="BK369"/>
  <c r="BK365"/>
  <c r="J359"/>
  <c r="BK341"/>
  <c r="BK326"/>
  <c r="BK315"/>
  <c r="J261"/>
  <c r="J255"/>
  <c r="BK238"/>
  <c r="BK224"/>
  <c r="BK217"/>
  <c r="BK190"/>
  <c r="J169"/>
  <c r="J158"/>
  <c r="BK144"/>
  <c r="J420"/>
  <c r="BK401"/>
  <c r="BK375"/>
  <c r="BK356"/>
  <c r="BK308"/>
  <c r="J288"/>
  <c r="BK281"/>
  <c r="J257"/>
  <c r="J224"/>
  <c r="J203"/>
  <c r="J192"/>
  <c r="BK178"/>
  <c r="J173"/>
  <c r="BK164"/>
  <c r="J153"/>
  <c r="BK422"/>
  <c r="BK398"/>
  <c r="J369"/>
  <c r="J356"/>
  <c r="BK345"/>
  <c r="BK320"/>
  <c r="J281"/>
  <c r="J259"/>
  <c r="J147"/>
  <c r="BK333"/>
  <c r="J328"/>
  <c r="J315"/>
  <c r="BK276"/>
  <c r="BK244"/>
  <c r="J238"/>
  <c r="J227"/>
  <c r="BK205"/>
  <c r="J196"/>
  <c r="J186"/>
  <c r="BK153"/>
  <c i="4" r="J212"/>
  <c r="J193"/>
  <c r="J168"/>
  <c r="J156"/>
  <c r="J214"/>
  <c r="BK185"/>
  <c r="J158"/>
  <c r="BK143"/>
  <c r="BK129"/>
  <c r="J149"/>
  <c r="J138"/>
  <c r="BK214"/>
  <c r="J187"/>
  <c r="J163"/>
  <c r="BK151"/>
  <c r="J140"/>
  <c i="2" r="J167"/>
  <c r="BK147"/>
  <c r="J125"/>
  <c r="J140"/>
  <c r="BK125"/>
  <c r="J144"/>
  <c i="1" r="AS94"/>
  <c i="2" r="J156"/>
  <c r="BK144"/>
  <c i="3" r="BK430"/>
  <c r="J418"/>
  <c r="J398"/>
  <c r="J388"/>
  <c r="BK372"/>
  <c r="BK350"/>
  <c r="J335"/>
  <c r="BK324"/>
  <c r="J313"/>
  <c r="BK272"/>
  <c r="J241"/>
  <c r="BK229"/>
  <c r="BK222"/>
  <c r="BK201"/>
  <c r="BK182"/>
  <c r="J176"/>
  <c r="BK167"/>
  <c r="J422"/>
  <c r="BK418"/>
  <c r="J391"/>
  <c r="BK361"/>
  <c r="J330"/>
  <c r="BK305"/>
  <c r="BK266"/>
  <c r="BK247"/>
  <c r="BK215"/>
  <c r="J205"/>
  <c r="BK199"/>
  <c r="BK186"/>
  <c r="BK155"/>
  <c r="J141"/>
  <c r="J429"/>
  <c r="BK405"/>
  <c r="BK381"/>
  <c r="BK363"/>
  <c r="J322"/>
  <c r="BK311"/>
  <c r="J305"/>
  <c r="J276"/>
  <c r="J231"/>
  <c r="BK335"/>
  <c r="J311"/>
  <c r="BK268"/>
  <c r="BK261"/>
  <c r="J247"/>
  <c r="J236"/>
  <c r="J222"/>
  <c r="J199"/>
  <c r="J188"/>
  <c r="BK169"/>
  <c r="J155"/>
  <c i="4" r="J207"/>
  <c r="BK176"/>
  <c r="J202"/>
  <c r="J176"/>
  <c r="BK166"/>
  <c r="J147"/>
  <c r="J136"/>
  <c r="J152"/>
  <c r="BK147"/>
  <c r="BK212"/>
  <c r="BK193"/>
  <c r="BK182"/>
  <c r="BK158"/>
  <c r="BK149"/>
  <c r="BK138"/>
  <c i="3" r="J381"/>
  <c r="BK367"/>
  <c r="J361"/>
  <c r="J333"/>
  <c r="J320"/>
  <c r="J278"/>
  <c r="BK263"/>
  <c r="BK252"/>
  <c r="J234"/>
  <c r="J213"/>
  <c r="BK192"/>
  <c r="J180"/>
  <c r="BK173"/>
  <c r="BK161"/>
  <c r="BK147"/>
  <c r="BK141"/>
  <c r="J394"/>
  <c r="J372"/>
  <c r="J348"/>
  <c r="BK328"/>
  <c r="J286"/>
  <c r="J252"/>
  <c r="J217"/>
  <c r="J207"/>
  <c r="J201"/>
  <c r="BK194"/>
  <c r="J182"/>
  <c r="BK176"/>
  <c r="J144"/>
  <c r="J430"/>
  <c r="J407"/>
  <c r="J375"/>
  <c r="BK359"/>
  <c r="J326"/>
  <c r="J308"/>
  <c r="BK278"/>
  <c r="J244"/>
  <c r="J345"/>
  <c r="BK330"/>
  <c r="BK288"/>
  <c r="J266"/>
  <c r="BK255"/>
  <c r="BK241"/>
  <c r="BK234"/>
  <c r="J219"/>
  <c r="J194"/>
  <c r="BK184"/>
  <c r="J164"/>
  <c i="4" r="J210"/>
  <c r="BK202"/>
  <c r="J166"/>
  <c r="BK187"/>
  <c r="J174"/>
  <c r="BK163"/>
  <c r="BK145"/>
  <c r="J134"/>
  <c r="J151"/>
  <c r="J129"/>
  <c r="BK204"/>
  <c r="J185"/>
  <c r="J161"/>
  <c r="BK156"/>
  <c r="J145"/>
  <c r="BK136"/>
  <c i="2" l="1" r="T136"/>
  <c r="T153"/>
  <c r="R166"/>
  <c i="3" r="P130"/>
  <c r="T166"/>
  <c r="P221"/>
  <c r="T275"/>
  <c r="BK285"/>
  <c r="J285"/>
  <c r="J103"/>
  <c r="BK298"/>
  <c r="J298"/>
  <c r="J104"/>
  <c r="R347"/>
  <c r="BK400"/>
  <c r="J400"/>
  <c r="J107"/>
  <c r="P428"/>
  <c i="2" r="R136"/>
  <c r="R123"/>
  <c r="R122"/>
  <c r="R153"/>
  <c r="P166"/>
  <c i="3" r="T130"/>
  <c r="R166"/>
  <c r="T221"/>
  <c r="BK275"/>
  <c r="J275"/>
  <c r="J102"/>
  <c r="P285"/>
  <c r="R298"/>
  <c r="BK347"/>
  <c r="J347"/>
  <c r="J106"/>
  <c r="R400"/>
  <c r="R428"/>
  <c i="4" r="P125"/>
  <c r="P124"/>
  <c r="BK133"/>
  <c r="J133"/>
  <c r="J100"/>
  <c r="T133"/>
  <c r="T132"/>
  <c r="BK165"/>
  <c r="J165"/>
  <c r="J103"/>
  <c r="P165"/>
  <c i="2" r="P136"/>
  <c r="P123"/>
  <c r="P122"/>
  <c i="1" r="AU95"/>
  <c i="2" r="P153"/>
  <c r="T166"/>
  <c r="T123"/>
  <c r="T122"/>
  <c i="3" r="BK130"/>
  <c r="J130"/>
  <c r="J98"/>
  <c r="BK166"/>
  <c r="J166"/>
  <c r="J99"/>
  <c r="BK221"/>
  <c r="J221"/>
  <c r="J100"/>
  <c r="P275"/>
  <c r="R285"/>
  <c r="P298"/>
  <c r="T347"/>
  <c r="P400"/>
  <c r="BK428"/>
  <c r="J428"/>
  <c r="J108"/>
  <c i="4" r="R125"/>
  <c r="R124"/>
  <c r="P133"/>
  <c r="P132"/>
  <c r="BK155"/>
  <c r="BK154"/>
  <c r="J154"/>
  <c r="J101"/>
  <c r="R155"/>
  <c r="T165"/>
  <c i="2" r="BK136"/>
  <c r="J136"/>
  <c r="J100"/>
  <c r="BK153"/>
  <c r="J153"/>
  <c r="J101"/>
  <c r="BK166"/>
  <c r="J166"/>
  <c r="J102"/>
  <c i="3" r="R130"/>
  <c r="P166"/>
  <c r="R221"/>
  <c r="R275"/>
  <c r="T285"/>
  <c r="T298"/>
  <c r="P347"/>
  <c r="T400"/>
  <c r="T428"/>
  <c i="4" r="BK125"/>
  <c r="J125"/>
  <c r="J98"/>
  <c r="T125"/>
  <c r="T124"/>
  <c r="R133"/>
  <c r="R132"/>
  <c r="P155"/>
  <c r="P154"/>
  <c r="T155"/>
  <c r="T154"/>
  <c r="R165"/>
  <c i="3" r="BK271"/>
  <c r="J271"/>
  <c r="J101"/>
  <c r="BK344"/>
  <c r="J344"/>
  <c r="J105"/>
  <c i="2" r="BK133"/>
  <c r="J133"/>
  <c r="J99"/>
  <c i="4" r="E113"/>
  <c r="BE126"/>
  <c r="BE138"/>
  <c r="BE140"/>
  <c r="BE143"/>
  <c r="BE152"/>
  <c r="BE156"/>
  <c r="BE158"/>
  <c r="BE166"/>
  <c r="BE168"/>
  <c r="BE176"/>
  <c r="BE182"/>
  <c r="BE185"/>
  <c r="BE191"/>
  <c r="BE202"/>
  <c r="BE212"/>
  <c r="BE214"/>
  <c r="F92"/>
  <c r="BE145"/>
  <c r="BE147"/>
  <c r="BE151"/>
  <c r="J89"/>
  <c r="BE134"/>
  <c r="BE136"/>
  <c r="BE149"/>
  <c r="BE161"/>
  <c r="BE129"/>
  <c r="BE163"/>
  <c r="BE174"/>
  <c r="BE187"/>
  <c r="BE193"/>
  <c r="BE204"/>
  <c r="BE207"/>
  <c r="BE210"/>
  <c i="3" r="E85"/>
  <c r="BE144"/>
  <c r="BE147"/>
  <c r="BE178"/>
  <c r="BE207"/>
  <c r="BE227"/>
  <c r="BE257"/>
  <c r="BE261"/>
  <c r="BE278"/>
  <c r="BE299"/>
  <c r="BE322"/>
  <c r="BE213"/>
  <c r="BE215"/>
  <c r="BE217"/>
  <c r="BE219"/>
  <c r="BE222"/>
  <c r="BE224"/>
  <c r="BE231"/>
  <c r="BE238"/>
  <c r="BE247"/>
  <c r="BE250"/>
  <c r="BE252"/>
  <c r="BE255"/>
  <c r="BE263"/>
  <c r="BE266"/>
  <c r="BE313"/>
  <c r="BE326"/>
  <c r="BE328"/>
  <c r="BE333"/>
  <c r="BE335"/>
  <c r="BE338"/>
  <c r="BE356"/>
  <c r="BE361"/>
  <c r="BE365"/>
  <c r="BE367"/>
  <c r="BE372"/>
  <c r="BE385"/>
  <c r="BE418"/>
  <c r="BE420"/>
  <c r="BE430"/>
  <c r="F92"/>
  <c r="J122"/>
  <c r="BE141"/>
  <c r="BE153"/>
  <c r="BE158"/>
  <c r="BE161"/>
  <c r="BE164"/>
  <c r="BE173"/>
  <c r="BE176"/>
  <c r="BE182"/>
  <c r="BE184"/>
  <c r="BE192"/>
  <c r="BE194"/>
  <c r="BE196"/>
  <c r="BE201"/>
  <c r="BE203"/>
  <c r="BE205"/>
  <c r="BE229"/>
  <c r="BE236"/>
  <c r="BE241"/>
  <c r="BE272"/>
  <c r="BE311"/>
  <c r="BE315"/>
  <c r="BE317"/>
  <c r="BE320"/>
  <c r="BE324"/>
  <c r="BE330"/>
  <c r="BE341"/>
  <c r="BE345"/>
  <c r="BE350"/>
  <c r="BE359"/>
  <c r="BE381"/>
  <c r="BE391"/>
  <c r="BE398"/>
  <c r="BE401"/>
  <c r="BE407"/>
  <c r="BE131"/>
  <c r="BE150"/>
  <c r="BE155"/>
  <c r="BE167"/>
  <c r="BE169"/>
  <c r="BE180"/>
  <c r="BE186"/>
  <c r="BE188"/>
  <c r="BE190"/>
  <c r="BE199"/>
  <c r="BE234"/>
  <c r="BE244"/>
  <c r="BE259"/>
  <c r="BE268"/>
  <c r="BE276"/>
  <c r="BE281"/>
  <c r="BE286"/>
  <c r="BE288"/>
  <c r="BE305"/>
  <c r="BE308"/>
  <c r="BE348"/>
  <c r="BE363"/>
  <c r="BE369"/>
  <c r="BE375"/>
  <c r="BE388"/>
  <c r="BE394"/>
  <c r="BE405"/>
  <c r="BE422"/>
  <c r="BE429"/>
  <c i="2" r="E112"/>
  <c r="F119"/>
  <c r="BE125"/>
  <c r="BE134"/>
  <c r="BE137"/>
  <c r="BE144"/>
  <c r="BE156"/>
  <c r="BE159"/>
  <c r="BE167"/>
  <c r="BE131"/>
  <c r="BE147"/>
  <c r="BE154"/>
  <c r="BE163"/>
  <c r="J89"/>
  <c r="BE128"/>
  <c r="BE140"/>
  <c r="BE150"/>
  <c r="BE169"/>
  <c r="F36"/>
  <c i="1" r="BC95"/>
  <c i="3" r="F37"/>
  <c i="1" r="BD96"/>
  <c i="3" r="F34"/>
  <c i="1" r="BA96"/>
  <c i="4" r="F36"/>
  <c i="1" r="BC97"/>
  <c i="2" r="F35"/>
  <c i="1" r="BB95"/>
  <c i="3" r="F35"/>
  <c i="1" r="BB96"/>
  <c i="4" r="F37"/>
  <c i="1" r="BD97"/>
  <c i="2" r="F37"/>
  <c i="1" r="BD95"/>
  <c i="3" r="J34"/>
  <c i="1" r="AW96"/>
  <c i="4" r="F35"/>
  <c i="1" r="BB97"/>
  <c i="4" r="J34"/>
  <c i="1" r="AW97"/>
  <c i="2" r="F34"/>
  <c i="1" r="BA95"/>
  <c i="2" r="J34"/>
  <c i="1" r="AW95"/>
  <c i="3" r="F36"/>
  <c i="1" r="BC96"/>
  <c i="4" r="F34"/>
  <c i="1" r="BA97"/>
  <c i="3" l="1" r="R129"/>
  <c r="R128"/>
  <c i="4" r="R154"/>
  <c r="R123"/>
  <c r="T123"/>
  <c i="3" r="T129"/>
  <c r="T128"/>
  <c i="4" r="P123"/>
  <c i="1" r="AU97"/>
  <c i="3" r="P129"/>
  <c r="P128"/>
  <c i="1" r="AU96"/>
  <c i="2" r="BK124"/>
  <c r="J124"/>
  <c r="J98"/>
  <c i="4" r="BK124"/>
  <c r="J124"/>
  <c r="J97"/>
  <c r="J155"/>
  <c r="J102"/>
  <c i="3" r="BK129"/>
  <c r="J129"/>
  <c r="J97"/>
  <c i="4" r="BK132"/>
  <c r="J132"/>
  <c r="J99"/>
  <c i="2" r="J33"/>
  <c i="1" r="AV95"/>
  <c r="AT95"/>
  <c i="4" r="F33"/>
  <c i="1" r="AZ97"/>
  <c r="BB94"/>
  <c r="W31"/>
  <c r="BD94"/>
  <c r="W33"/>
  <c i="3" r="F33"/>
  <c i="1" r="AZ96"/>
  <c i="2" r="F33"/>
  <c i="1" r="AZ95"/>
  <c i="4" r="J33"/>
  <c i="1" r="AV97"/>
  <c r="AT97"/>
  <c r="BA94"/>
  <c r="W30"/>
  <c r="BC94"/>
  <c r="W32"/>
  <c i="3" r="J33"/>
  <c i="1" r="AV96"/>
  <c r="AT96"/>
  <c i="4" l="1" r="BK123"/>
  <c r="J123"/>
  <c r="J96"/>
  <c i="3" r="BK128"/>
  <c r="J128"/>
  <c i="2" r="BK123"/>
  <c r="J123"/>
  <c r="J97"/>
  <c i="1" r="AU94"/>
  <c i="3" r="J30"/>
  <c i="1" r="AG96"/>
  <c r="AX94"/>
  <c r="AY94"/>
  <c r="AZ94"/>
  <c r="W29"/>
  <c r="AW94"/>
  <c r="AK30"/>
  <c i="3" l="1" r="J39"/>
  <c r="J96"/>
  <c i="2" r="BK122"/>
  <c r="J122"/>
  <c i="1" r="AN96"/>
  <c i="2" r="J30"/>
  <c i="1" r="AG95"/>
  <c i="4" r="J30"/>
  <c i="1" r="AG97"/>
  <c r="AV94"/>
  <c r="AK29"/>
  <c i="2" l="1" r="J96"/>
  <c i="4" r="J39"/>
  <c i="2" r="J39"/>
  <c i="1" r="AN95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<sst xmlns="http://schemas.openxmlformats.org/spreadsheetml/2006/main">
  <si>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</si>
  <si>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</si>
  <si>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</si>
  <si>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</si>
  <si>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</si>
  <si>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{651e7680-3712-40a0-ba6f-bf2bacef9eae}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</si>
  <si>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</si>
  <si>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</si>
  <si>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</si>
  <si>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</si>
  <si>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</si>
  <si>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</si>
  <si>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</si>
  <si>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</si>
  <si>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</si>
  <si>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</si>
  <si>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</si>
  <si>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 - revitalizace sídlišět Moravanskjé - 1.stavba - parkovací stání u č.p.1192 - 1193</t>
  </si>
  <si>
    <t>KSO:</t>
  </si>
  <si>
    <t>CC-CZ:</t>
  </si>
  <si>
    <t>Místo:</t>
  </si>
  <si>
    <t>otrokovice - střed</t>
  </si>
  <si>
    <t>Datum:</t>
  </si>
  <si>
    <t>6. 4. 2023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</si>
  <si>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</si>
  <si>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</si>
  <si>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</si>
  <si>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</si>
  <si>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</si>
  <si>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</si>
  <si>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</si>
  <si>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M.Sedlářová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</si>
  <si>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</si>
  <si>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</si>
  <si>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</si>
  <si>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</si>
  <si>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</si>
  <si>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</si>
  <si>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</si>
  <si>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</si>
  <si>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</si>
  <si>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</si>
  <si>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</si>
  <si>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</si>
  <si>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</si>
  <si>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</si>
  <si>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</si>
  <si>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</si>
  <si>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</si>
  <si>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</si>
  <si>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</si>
  <si>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</si>
  <si>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</si>
  <si>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</si>
  <si>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</si>
  <si>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</si>
  <si>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</si>
  <si>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</si>
  <si>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</si>
  <si>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</si>
  <si>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</si>
  <si>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</si>
  <si>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</si>
  <si>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</si>
  <si>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</si>
  <si>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</si>
  <si>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</si>
  <si>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</si>
  <si>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</si>
  <si>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</si>
  <si>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</si>
  <si>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</si>
  <si>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</si>
  <si>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</si>
  <si>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</si>
  <si>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</si>
  <si>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</si>
  <si>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</si>
  <si>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</si>
  <si>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</si>
  <si>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</si>
  <si>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</si>
  <si>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</si>
  <si>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STA</t>
  </si>
  <si>
    <t>1</t>
  </si>
  <si>
    <t>{836a6ff2-91e5-4cd7-aa07-5b8ae7e43bf8}</t>
  </si>
  <si>
    <t>2</t>
  </si>
  <si>
    <t>SO 101</t>
  </si>
  <si>
    <t>Parkovací stání</t>
  </si>
  <si>
    <t>{9a72098b-4f50-44d3-8968-49920a2448c5}</t>
  </si>
  <si>
    <t>SO 401</t>
  </si>
  <si>
    <t>Nabíjecí stanice pro elektromobily</t>
  </si>
  <si>
    <t>{a85c859a-2c10-459d-8858-fc743c3b7a0d}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</si>
  <si>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</si>
  <si>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</si>
  <si>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</si>
  <si>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</si>
  <si>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</si>
  <si>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</si>
  <si>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</si>
  <si>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</si>
  <si>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</si>
  <si>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</si>
  <si>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  HZS - Hodinové zúčtovací sazby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</si>
  <si>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</si>
  <si>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</si>
  <si>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</si>
  <si>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</si>
  <si>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</si>
  <si>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</si>
  <si>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</si>
  <si>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</si>
  <si>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</si>
  <si>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</si>
  <si>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</si>
  <si>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</si>
  <si>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</si>
  <si>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</si>
  <si>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</si>
  <si>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</si>
  <si>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</si>
  <si>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</si>
  <si>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</si>
  <si>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</si>
  <si>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</si>
  <si>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</si>
  <si>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</si>
  <si>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</si>
  <si>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</si>
  <si>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koml…</t>
  </si>
  <si>
    <t>1024</t>
  </si>
  <si>
    <t>1779613876</t>
  </si>
  <si>
    <t>VV</t>
  </si>
  <si>
    <t>Vytýčení stavby a inženýrských sítí</t>
  </si>
  <si>
    <t>012303000</t>
  </si>
  <si>
    <t>Geodetické práce po výstavbě</t>
  </si>
  <si>
    <t>komplet</t>
  </si>
  <si>
    <t>1530971215</t>
  </si>
  <si>
    <t>Zaměření skutečného provedení stavby</t>
  </si>
  <si>
    <t>3</t>
  </si>
  <si>
    <t>013254000</t>
  </si>
  <si>
    <t>Dokumentace skutečného provedení stavby</t>
  </si>
  <si>
    <t>hod</t>
  </si>
  <si>
    <t>1017663470</t>
  </si>
  <si>
    <t>12</t>
  </si>
  <si>
    <t>HZS</t>
  </si>
  <si>
    <t>Hodinové zúčtovací sazby</t>
  </si>
  <si>
    <t>4</t>
  </si>
  <si>
    <t>HZS4211</t>
  </si>
  <si>
    <t>Hodinová zúčtovací sazba revizní technik</t>
  </si>
  <si>
    <t>512</t>
  </si>
  <si>
    <t>675302136</t>
  </si>
  <si>
    <t>VRN3</t>
  </si>
  <si>
    <t>Zařízení staveniště</t>
  </si>
  <si>
    <t>031002000</t>
  </si>
  <si>
    <t>Související práce pro zařízení staveniště</t>
  </si>
  <si>
    <t>komp…</t>
  </si>
  <si>
    <t>1626626312</t>
  </si>
  <si>
    <t>vypracování projekt.dokumentace pro ZS, případná příprava území pro ZS</t>
  </si>
  <si>
    <t>6</t>
  </si>
  <si>
    <t>032002000</t>
  </si>
  <si>
    <t>Vybavení staveniště</t>
  </si>
  <si>
    <t>kompl…</t>
  </si>
  <si>
    <t>916942308</t>
  </si>
  <si>
    <t xml:space="preserve">zpevnění plochy ZS staveniště v nezbytném rozsahu, osazení mobilních buněk a skladů, </t>
  </si>
  <si>
    <t>oplocení staveniště, mobilní WC</t>
  </si>
  <si>
    <t>7</t>
  </si>
  <si>
    <t>033002000</t>
  </si>
  <si>
    <t>Připojení staveniště na inženýrské sítě</t>
  </si>
  <si>
    <t>komp</t>
  </si>
  <si>
    <t>-1273740252</t>
  </si>
  <si>
    <t>Přípojka elektro, včetně odběrného a měřícího místa</t>
  </si>
  <si>
    <t>8</t>
  </si>
  <si>
    <t>034002000</t>
  </si>
  <si>
    <t>Zabezpečení staveniště</t>
  </si>
  <si>
    <t>438440837</t>
  </si>
  <si>
    <t>náklady na energie, náklady na úklid, ostrahu a nezbytné opravy obejktů ZS</t>
  </si>
  <si>
    <t>9</t>
  </si>
  <si>
    <t>039002000</t>
  </si>
  <si>
    <t>Zrušení zařízení staveniště</t>
  </si>
  <si>
    <t>160413380</t>
  </si>
  <si>
    <t>Odtsranění objektů ZS a uvedení jeho plochy do původního stavu</t>
  </si>
  <si>
    <t>VRN4</t>
  </si>
  <si>
    <t>Inženýrská činnost</t>
  </si>
  <si>
    <t>10</t>
  </si>
  <si>
    <t>043103000</t>
  </si>
  <si>
    <t>Zkoušky bez rozlišení</t>
  </si>
  <si>
    <t>kompl.</t>
  </si>
  <si>
    <t>-785849311</t>
  </si>
  <si>
    <t>11</t>
  </si>
  <si>
    <t>04310300R</t>
  </si>
  <si>
    <t>Ostatní zkoušky</t>
  </si>
  <si>
    <t>kompl.…</t>
  </si>
  <si>
    <t>1892378291</t>
  </si>
  <si>
    <t>Ověřovací zkoušky dodávaných materiálů a provedených prací</t>
  </si>
  <si>
    <t>045002000</t>
  </si>
  <si>
    <t>Kompletační a koordinační činnost</t>
  </si>
  <si>
    <t>-37089573</t>
  </si>
  <si>
    <t>Zajištění dokladů nezbytných pro vydání kolaudačního souhlasu, včetně zajištění</t>
  </si>
  <si>
    <t>stanovení trvalého dopravního značení</t>
  </si>
  <si>
    <t>13</t>
  </si>
  <si>
    <t>045303000</t>
  </si>
  <si>
    <t xml:space="preserve">Koordinace postupu prací  s ostatními profesemi</t>
  </si>
  <si>
    <t>hodina</t>
  </si>
  <si>
    <t>1224809059</t>
  </si>
  <si>
    <t>koordinace postupu prací - 1 hodina na stožár</t>
  </si>
  <si>
    <t>4*1,0</t>
  </si>
  <si>
    <t>VRN9</t>
  </si>
  <si>
    <t>Ostatní náklady</t>
  </si>
  <si>
    <t>14</t>
  </si>
  <si>
    <t>092103001</t>
  </si>
  <si>
    <t>Náklady na zkušební provoz</t>
  </si>
  <si>
    <t>1491553403</t>
  </si>
  <si>
    <t>094002000</t>
  </si>
  <si>
    <t>Ostatní náklady související s výstavbou</t>
  </si>
  <si>
    <t>kompl</t>
  </si>
  <si>
    <t>-401145433</t>
  </si>
  <si>
    <t xml:space="preserve">Projednání dopravního značení při výstavbě (včetně eventuální úpravy dle potřeb </t>
  </si>
  <si>
    <t>vybraného dodavatele), zajištění vydání stanovení, včetně poplatků, pronájem,</t>
  </si>
  <si>
    <t>umístění, eventuální úprava a odtranění značení</t>
  </si>
  <si>
    <t>SO 101 - Parkovací stání</t>
  </si>
  <si>
    <t>HSV - Práce a dodávky HSV</t>
  </si>
  <si>
    <t xml:space="preserve">    1 - Zemní práce</t>
  </si>
  <si>
    <t xml:space="preserve">    11 - Přípravné a přidružené práce</t>
  </si>
  <si>
    <t xml:space="preserve">    18 - Zemní práce - povrchové úpravy terénu</t>
  </si>
  <si>
    <t xml:space="preserve">    2 - Zakládání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</si>
  <si>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</si>
  <si>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</si>
  <si>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</si>
  <si>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</si>
  <si>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</si>
  <si>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</si>
  <si>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</si>
  <si>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</si>
  <si>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</si>
  <si>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</si>
  <si>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122252203</t>
  </si>
  <si>
    <t>Odkopávky a prokopávky nezapažené pro silnice a dálnice strojně v hornině třídy těžitelnosti I do 100 m3</t>
  </si>
  <si>
    <t>m3</t>
  </si>
  <si>
    <t>-356984290</t>
  </si>
  <si>
    <t>(190+21,5+(100+64-83)*0,5)*0,42+(48+(9+8)*0,25)*0,3</t>
  </si>
  <si>
    <t>ochrana kabelů</t>
  </si>
  <si>
    <t>(2*3,0+0,5)*(1,5+0,5)*0,15</t>
  </si>
  <si>
    <t>Mezisoučet</t>
  </si>
  <si>
    <t>Odpočet konstrukcí</t>
  </si>
  <si>
    <t>-(20*0,42+20*0,30)</t>
  </si>
  <si>
    <t>Odpočet odhumusování</t>
  </si>
  <si>
    <t>-210*0,15</t>
  </si>
  <si>
    <t>Součet</t>
  </si>
  <si>
    <t>132251102</t>
  </si>
  <si>
    <t>Hloubení nezapažených rýh šířky do 800 mm strojně s urovnáním dna do předepsaného profilu a spádu v hornině třídy těžitelnosti I skupiny 3 přes 20 do 50 m3</t>
  </si>
  <si>
    <t>589922663</t>
  </si>
  <si>
    <t>Kabelové chráničky</t>
  </si>
  <si>
    <t>0,6*1,0*(53+18+7+18)</t>
  </si>
  <si>
    <t>133151101</t>
  </si>
  <si>
    <t>Hloubení nezapažených šachet strojně v hornině třídy těžitelnosti I skupiny 1 a 2 do 20 m3</t>
  </si>
  <si>
    <t>-1516586356</t>
  </si>
  <si>
    <t>Patky pro DZ</t>
  </si>
  <si>
    <t>0,4*0,5*0,6*2</t>
  </si>
  <si>
    <t>139001101</t>
  </si>
  <si>
    <t>Příplatek k cenám hloubených vykopávek za ztížení vykopávky v blízkosti podzemního vedení nebo výbušnin pro jakoukoliv třídu horniny</t>
  </si>
  <si>
    <t>827505484</t>
  </si>
  <si>
    <t>Kabelové chráničky - ruční výkop</t>
  </si>
  <si>
    <t>57,6</t>
  </si>
  <si>
    <t>171151103</t>
  </si>
  <si>
    <t>Uložení sypanin do násypů strojně s rozprostřením sypaniny ve vrstvách a s hrubým urovnáním zhutněných z hornin soudržných jakékoliv třídy těžitelnosti</t>
  </si>
  <si>
    <t>-132153025</t>
  </si>
  <si>
    <t>Doplnění zeminy v místě zrušené konstrukce</t>
  </si>
  <si>
    <t>20*0,27+6*0,12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</si>
  <si>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</si>
  <si>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</si>
  <si>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1339019409</t>
  </si>
  <si>
    <t>77,565+57,6+0,24-6,12</t>
  </si>
  <si>
    <t>171201211</t>
  </si>
  <si>
    <t>Poplatek za uložení stavebního odpadu na skládce (skládkovné) zeminy a kameniva zatříděného do Katalogu odpadů pod kódem 170 504</t>
  </si>
  <si>
    <t>t</t>
  </si>
  <si>
    <t>2131277182</t>
  </si>
  <si>
    <t>Předpokládaná skládka Moravská skládková</t>
  </si>
  <si>
    <t>129,285*1,7</t>
  </si>
  <si>
    <t>174151101</t>
  </si>
  <si>
    <t>Zásyp sypaninou z jakékoliv horniny strojně s uložením výkopku ve vrstvách se zhutněním jam, šachet, rýh nebo kolem objektů v těchto vykopávkách</t>
  </si>
  <si>
    <t>326014261</t>
  </si>
  <si>
    <t xml:space="preserve">Kabelové chráničky </t>
  </si>
  <si>
    <t>0,6*1,0*(53+18+7+18)*0,9</t>
  </si>
  <si>
    <t>M</t>
  </si>
  <si>
    <t>58344171</t>
  </si>
  <si>
    <t>štěrkodrť frakce 0/32</t>
  </si>
  <si>
    <t>1037046297</t>
  </si>
  <si>
    <t>51,84</t>
  </si>
  <si>
    <t>51,84*2 'Přepočtené koeficientem množství</t>
  </si>
  <si>
    <t>181152302</t>
  </si>
  <si>
    <t>Úprava pláně na stavbách silnic a dálnic strojně v zářezech mimo skalních se zhutněním</t>
  </si>
  <si>
    <t>m2</t>
  </si>
  <si>
    <t>913733592</t>
  </si>
  <si>
    <t>190+21,5+(100+64-83)*0,5+48+(9+8)*0,25</t>
  </si>
  <si>
    <t>Přípravné a přidružené práce</t>
  </si>
  <si>
    <t>121151113</t>
  </si>
  <si>
    <t>Sejmutí ornice strojně při souvislé ploše přes 100 do 500 m2, tl. vrstvy do 200 mm</t>
  </si>
  <si>
    <t>-527442692</t>
  </si>
  <si>
    <t>210</t>
  </si>
  <si>
    <t>162506111</t>
  </si>
  <si>
    <t xml:space="preserve">Vodorovné přemístění výkopku bez naložení, avšak se složením  zemin schopných zúrodnění, na vzdálenost přes 2000 do 3000 m</t>
  </si>
  <si>
    <t>695379039</t>
  </si>
  <si>
    <t>16 m3 ponechány na staveništi pro zpětné doplnění ornice v rámci zatravnění</t>
  </si>
  <si>
    <t>dotčených ploch</t>
  </si>
  <si>
    <t>210*0,15-16</t>
  </si>
  <si>
    <t>171206111</t>
  </si>
  <si>
    <t xml:space="preserve">Uložení zemin schopných zúrodnění nebo výsypek do násypů  předepsaných tvarů s urovnáním</t>
  </si>
  <si>
    <t>-351031606</t>
  </si>
  <si>
    <t>Mezideponie</t>
  </si>
  <si>
    <t>15,5</t>
  </si>
  <si>
    <t>111212211</t>
  </si>
  <si>
    <t>Odstranění nevhodných dřevin průměru kmene do 100 mm výšky do 1 m s odstraněním pařezu do 100 m2 v rovině nebo na svahu do 1:5</t>
  </si>
  <si>
    <t>-526958086</t>
  </si>
  <si>
    <t>26</t>
  </si>
  <si>
    <t>111212351</t>
  </si>
  <si>
    <t>Odstranění nevhodných dřevin průměru kmene do 100 mm výšky přes 1 m s odstraněním pařezu do 100 m2 v rovině nebo na svahu do 1:5</t>
  </si>
  <si>
    <t>-1082115497</t>
  </si>
  <si>
    <t>3,14*1,25*1,25+2*3,14*1,0*1,0</t>
  </si>
  <si>
    <t>16</t>
  </si>
  <si>
    <t>112155315</t>
  </si>
  <si>
    <t>Štěpkování s naložením na dopravní prostředek a odvozem do 20 km keřového porostu hustého</t>
  </si>
  <si>
    <t>-1229291948</t>
  </si>
  <si>
    <t>26+11,186</t>
  </si>
  <si>
    <t>17</t>
  </si>
  <si>
    <t>112151311</t>
  </si>
  <si>
    <t>Pokácení stromu postupné bez spouštění částí kmene a koruny o průměru na řezné ploše pařezu přes 100 do 200 mm</t>
  </si>
  <si>
    <t>kus</t>
  </si>
  <si>
    <t>-1882205828</t>
  </si>
  <si>
    <t>18</t>
  </si>
  <si>
    <t>112155215</t>
  </si>
  <si>
    <t>Štěpkování s naložením na dopravní prostředek a odvozem do 20 km stromků a větví solitérů, průměru kmene do 300 mm</t>
  </si>
  <si>
    <t>-404491919</t>
  </si>
  <si>
    <t>19</t>
  </si>
  <si>
    <t>112201112</t>
  </si>
  <si>
    <t>Odstranění pařezu v rovině nebo na svahu do 1:5 o průměru pařezu na řezné ploše přes 200 do 300 mm</t>
  </si>
  <si>
    <t>1507219988</t>
  </si>
  <si>
    <t>20</t>
  </si>
  <si>
    <t>162201411</t>
  </si>
  <si>
    <t>Vodorovné přemístění větví, kmenů nebo pařezů s naložením, složením a dopravou do 1000 m kmenů stromů listnatých, průměru přes 100 do 300 mm</t>
  </si>
  <si>
    <t>-684419393</t>
  </si>
  <si>
    <t>162201421</t>
  </si>
  <si>
    <t>Vodorovné přemístění větví, kmenů nebo pařezů s naložením, složením a dopravou do 1000 m pařezů kmenů, průměru přes 100 do 300 mm</t>
  </si>
  <si>
    <t>1503840529</t>
  </si>
  <si>
    <t>22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</si>
  <si>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</si>
  <si>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</si>
  <si>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-1821861939</t>
  </si>
  <si>
    <t>2*1,0</t>
  </si>
  <si>
    <t>23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</si>
  <si>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</si>
  <si>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</si>
  <si>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470116440</t>
  </si>
  <si>
    <t>1*2</t>
  </si>
  <si>
    <t>24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</si>
  <si>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</si>
  <si>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</si>
  <si>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1509943480</t>
  </si>
  <si>
    <t>Včetně konstrukce, 16 m2 dlažby zpětně využito</t>
  </si>
  <si>
    <t>25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</si>
  <si>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</si>
  <si>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</si>
  <si>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-1679368942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</si>
  <si>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</si>
  <si>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</si>
  <si>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1822535611</t>
  </si>
  <si>
    <t>27</t>
  </si>
  <si>
    <t>113154111</t>
  </si>
  <si>
    <t>Frézování živičného podkladu nebo krytu s naložením na dopravní prostředek plochy do 500 m2 bez překážek v trase pruhu šířky do 0,5 m, tloušťky vrstvy do 30 mm</t>
  </si>
  <si>
    <t>-1240678101</t>
  </si>
  <si>
    <t>28</t>
  </si>
  <si>
    <t>113154114</t>
  </si>
  <si>
    <t>Frézování živičného podkladu nebo krytu s naložením na dopravní prostředek plochy do 500 m2 bez překážek v trase pruhu šířky do 0,5 m, tloušťky vrstvy 100 mm</t>
  </si>
  <si>
    <t>2024634152</t>
  </si>
  <si>
    <t>20+42,5</t>
  </si>
  <si>
    <t>29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</si>
  <si>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</si>
  <si>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</si>
  <si>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</si>
  <si>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1081607483</t>
  </si>
  <si>
    <t>Betonové silniční obrubníky</t>
  </si>
  <si>
    <t>30</t>
  </si>
  <si>
    <t>Betonové chodníkové obrubníky</t>
  </si>
  <si>
    <t>36</t>
  </si>
  <si>
    <t>919735111</t>
  </si>
  <si>
    <t xml:space="preserve">Řezání stávajícího živičného krytu nebo podkladu  hloubky do 50 mm</t>
  </si>
  <si>
    <t>254542056</t>
  </si>
  <si>
    <t>85</t>
  </si>
  <si>
    <t>31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</si>
  <si>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</si>
  <si>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</si>
  <si>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2043364585</t>
  </si>
  <si>
    <t>32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</si>
  <si>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</si>
  <si>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</si>
  <si>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268842941</t>
  </si>
  <si>
    <t>70</t>
  </si>
  <si>
    <t>33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</si>
  <si>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</si>
  <si>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</si>
  <si>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-2063080952</t>
  </si>
  <si>
    <t>Zemní práce - povrchové úpravy terénu</t>
  </si>
  <si>
    <t>34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</si>
  <si>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</si>
  <si>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</si>
  <si>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2026280765</t>
  </si>
  <si>
    <t>165-1+20</t>
  </si>
  <si>
    <t>35</t>
  </si>
  <si>
    <t>181351103</t>
  </si>
  <si>
    <t>Rozprostření a urovnání ornice v rovině nebo ve svahu sklonu do 1:5 strojně při souvislé ploše přes 100 do 500 m2, tl. vrstvy do 200 mm</t>
  </si>
  <si>
    <t>419903679</t>
  </si>
  <si>
    <t>Doplnění ornice , využity humózní vrstvy z přípravy území</t>
  </si>
  <si>
    <t>165*0,5+20</t>
  </si>
  <si>
    <t>171111109</t>
  </si>
  <si>
    <t>Uložení sypanin do násypů ručně Příplatek k ceně za prohození sypaniny sítem</t>
  </si>
  <si>
    <t>-1504284693</t>
  </si>
  <si>
    <t>16,00</t>
  </si>
  <si>
    <t>37</t>
  </si>
  <si>
    <t>181411131</t>
  </si>
  <si>
    <t>Založení trávníku na půdě předem připravené plochy do 1000 m2 výsevem včetně utažení parkového v rovině nebo na svahu do 1:5</t>
  </si>
  <si>
    <t>-1809554375</t>
  </si>
  <si>
    <t>164+20</t>
  </si>
  <si>
    <t>38</t>
  </si>
  <si>
    <t>00572410</t>
  </si>
  <si>
    <t>osivo směs travní parková</t>
  </si>
  <si>
    <t>kg</t>
  </si>
  <si>
    <t>1046624348</t>
  </si>
  <si>
    <t>184,0*3,25/100</t>
  </si>
  <si>
    <t>5,98*1,2 'Přepočtené koeficientem množství</t>
  </si>
  <si>
    <t>39</t>
  </si>
  <si>
    <t>183101214</t>
  </si>
  <si>
    <t>Hloubení jamek pro vysazování rostlin v zemině tř.1 až 4 s výměnou půdy z 50% v rovině nebo na svahu do 1:5, objemu přes 0,05 do 0,125 m3</t>
  </si>
  <si>
    <t>1444255041</t>
  </si>
  <si>
    <t>40</t>
  </si>
  <si>
    <t>10321100</t>
  </si>
  <si>
    <t>zahradní substrát pro výsadbu VL</t>
  </si>
  <si>
    <t>2000314026</t>
  </si>
  <si>
    <t>1*0,125</t>
  </si>
  <si>
    <t>41</t>
  </si>
  <si>
    <t>183403113</t>
  </si>
  <si>
    <t xml:space="preserve">Obdělání půdy  frézováním v rovině nebo na svahu do 1:5</t>
  </si>
  <si>
    <t>-1704295832</t>
  </si>
  <si>
    <t xml:space="preserve">2x </t>
  </si>
  <si>
    <t>184*2</t>
  </si>
  <si>
    <t>42</t>
  </si>
  <si>
    <t>183403151</t>
  </si>
  <si>
    <t xml:space="preserve">Obdělání půdy  smykováním v rovině nebo na svahu do 1:5</t>
  </si>
  <si>
    <t>-991252837</t>
  </si>
  <si>
    <t>2x</t>
  </si>
  <si>
    <t>43</t>
  </si>
  <si>
    <t>183403152</t>
  </si>
  <si>
    <t xml:space="preserve">Obdělání půdy  vláčením v rovině nebo na svahu do 1:5</t>
  </si>
  <si>
    <t>-131165778</t>
  </si>
  <si>
    <t>44</t>
  </si>
  <si>
    <t>183403153</t>
  </si>
  <si>
    <t xml:space="preserve">Obdělání půdy  hrabáním v rovině nebo na svahu do 1:5</t>
  </si>
  <si>
    <t>-2012336885</t>
  </si>
  <si>
    <t>3x</t>
  </si>
  <si>
    <t>184*3</t>
  </si>
  <si>
    <t>45</t>
  </si>
  <si>
    <t>184201112</t>
  </si>
  <si>
    <t xml:space="preserve">Výsadba stromů bez balu do předem vyhloubené jamky se zalitím  v rovině nebo na svahu do 1:5, při výšce kmene přes 1,8 do 2,5 m</t>
  </si>
  <si>
    <t>-1171875485</t>
  </si>
  <si>
    <t>46</t>
  </si>
  <si>
    <t>0264044R</t>
  </si>
  <si>
    <t>Strom 200-250cm -" Acer rubrum " - javor</t>
  </si>
  <si>
    <t>227057315</t>
  </si>
  <si>
    <t>1*1,2 'Přepočtené koeficientem množství</t>
  </si>
  <si>
    <t>47</t>
  </si>
  <si>
    <t>184215132</t>
  </si>
  <si>
    <t>Ukotvení dřeviny kůly třemi kůly, délky přes 1 do 2 m</t>
  </si>
  <si>
    <t>-390276122</t>
  </si>
  <si>
    <t>48</t>
  </si>
  <si>
    <t>60591255</t>
  </si>
  <si>
    <t>kůl vyvazovací dřevěný impregnovaný D 8cm dl 2,5m</t>
  </si>
  <si>
    <t>-243645937</t>
  </si>
  <si>
    <t>3*1</t>
  </si>
  <si>
    <t>49</t>
  </si>
  <si>
    <t>184853511</t>
  </si>
  <si>
    <t>Chemické odplevelení půdy před založením kultury, trávníku nebo zpevněných ploch strojně o výměře jednotlivě přes 20 m2 postřikem na široko v rovině nebo na svahu do 1:5</t>
  </si>
  <si>
    <t>-744056167</t>
  </si>
  <si>
    <t>184</t>
  </si>
  <si>
    <t>50</t>
  </si>
  <si>
    <t>184911422</t>
  </si>
  <si>
    <t>Mulčování vysazených rostlin mulčovací kůrou, tl. do 100 mm na svahu přes 1:5 do 1:2</t>
  </si>
  <si>
    <t>62993671</t>
  </si>
  <si>
    <t>51</t>
  </si>
  <si>
    <t>10391100</t>
  </si>
  <si>
    <t>kůra mulčovací VL</t>
  </si>
  <si>
    <t>-74673645</t>
  </si>
  <si>
    <t>1*0,1</t>
  </si>
  <si>
    <t>0,1*1,2 'Přepočtené koeficientem množství</t>
  </si>
  <si>
    <t>52</t>
  </si>
  <si>
    <t>185802113</t>
  </si>
  <si>
    <t xml:space="preserve">Hnojení půdy nebo trávníku  v rovině nebo na svahu do 1:5 umělým hnojivem na široko</t>
  </si>
  <si>
    <t>1465620604</t>
  </si>
  <si>
    <t>184*0,03/1000</t>
  </si>
  <si>
    <t>53</t>
  </si>
  <si>
    <t>25191155</t>
  </si>
  <si>
    <t>hnojivo průmyslové Cererit</t>
  </si>
  <si>
    <t>777655195</t>
  </si>
  <si>
    <t>184*0,03</t>
  </si>
  <si>
    <t>5,52*1,1 'Přepočtené koeficientem množství</t>
  </si>
  <si>
    <t>Zakládání</t>
  </si>
  <si>
    <t>54</t>
  </si>
  <si>
    <t>275311126</t>
  </si>
  <si>
    <t>Základové konstrukce z betonu prostého patky a bloky ve výkopu nebo na hlavách pilot C 20/25</t>
  </si>
  <si>
    <t>143753281</t>
  </si>
  <si>
    <t>Zakládání - úprava podloží a základové spáry, zlepšování vlastností hornin</t>
  </si>
  <si>
    <t>55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</si>
  <si>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</si>
  <si>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</si>
  <si>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1298101303</t>
  </si>
  <si>
    <t>56</t>
  </si>
  <si>
    <t>69311201</t>
  </si>
  <si>
    <t>geotextilie netkaná PES+PP 400g/m2</t>
  </si>
  <si>
    <t>53997602</t>
  </si>
  <si>
    <t>304,25</t>
  </si>
  <si>
    <t>304,25*1,05 'Přepočtené koeficientem množství</t>
  </si>
  <si>
    <t>57</t>
  </si>
  <si>
    <t>462451114</t>
  </si>
  <si>
    <t>Prolití konstrukce z kamene kamenného záhozu cementovou maltou MC-25</t>
  </si>
  <si>
    <t>169736901</t>
  </si>
  <si>
    <t>70 kg na m2</t>
  </si>
  <si>
    <t>Realizace na základě provedených zkoušek,dořešeno v rámci AD</t>
  </si>
  <si>
    <t>(190+21,5+(100+64-83)*0,5+48)*70/2200</t>
  </si>
  <si>
    <t>Svislé a kompletní konstrukce</t>
  </si>
  <si>
    <t>58</t>
  </si>
  <si>
    <t>3481711R1</t>
  </si>
  <si>
    <t>Kontejnerové zástěny, modul délky 1,5 m vč.sloupků, viz. projektová dokumentace - kompletní dodávka a osazení</t>
  </si>
  <si>
    <t>ks</t>
  </si>
  <si>
    <t>-652797110</t>
  </si>
  <si>
    <t>59</t>
  </si>
  <si>
    <t>38899521R</t>
  </si>
  <si>
    <t>Půlená kabelová chráničky plastová - dodávka a osazení</t>
  </si>
  <si>
    <t>272380103</t>
  </si>
  <si>
    <t>Chránička kabelů CETIN</t>
  </si>
  <si>
    <t>Chránička kabelů ZlÍn Net</t>
  </si>
  <si>
    <t>Chránička kabelů INTERNEXT</t>
  </si>
  <si>
    <t>Chráničky kabelů TEHOS</t>
  </si>
  <si>
    <t>Komunikace pozemní</t>
  </si>
  <si>
    <t>60</t>
  </si>
  <si>
    <t>564851111</t>
  </si>
  <si>
    <t>Podklad ze štěrkodrti ŠD s rozprostřením a zhutněním plochy přes 100 m2, po zhutnění tl. 150 mm</t>
  </si>
  <si>
    <t>-2062031840</t>
  </si>
  <si>
    <t>Frakce 0-63</t>
  </si>
  <si>
    <t>190+21,5</t>
  </si>
  <si>
    <t>Podklad pod ochranu kabelů</t>
  </si>
  <si>
    <t>(2*3,0+0,5)*(1,5+0,5)</t>
  </si>
  <si>
    <t>61</t>
  </si>
  <si>
    <t>56485111R</t>
  </si>
  <si>
    <t>1885606405</t>
  </si>
  <si>
    <t>Frakce 32-63, při vyhovující únpsnpsti pláně frakcee 0-63</t>
  </si>
  <si>
    <t>190+21,5+(100+64-83)*0,5</t>
  </si>
  <si>
    <t>62</t>
  </si>
  <si>
    <t>564861011</t>
  </si>
  <si>
    <t>Podklad ze štěrkodrti ŠD s rozprostřením a zhutněním plochy jednotlivě do 100 m2, po zhutnění tl. 200 mm</t>
  </si>
  <si>
    <t>-970316645</t>
  </si>
  <si>
    <t>Frakce 32-63, při vyhovující únosnosti pláně frakce 0-63</t>
  </si>
  <si>
    <t>63</t>
  </si>
  <si>
    <t>566901161</t>
  </si>
  <si>
    <t>Vyspravení podkladu po překopech inženýrských sítí plochy do 15 m2 s rozprostřením a zhutněním obalovaným kamenivem ACP (OK) tl. 100 mm</t>
  </si>
  <si>
    <t>-625983108</t>
  </si>
  <si>
    <t>85*0,5</t>
  </si>
  <si>
    <t>64</t>
  </si>
  <si>
    <t>572340111</t>
  </si>
  <si>
    <t>Vyspravení krytu komunikací po překopech inženýrských sítí plochy do 15 m2 asfaltovým betonem ACO (AB), po zhutnění tl. přes 30 do 50 mm</t>
  </si>
  <si>
    <t>-571775569</t>
  </si>
  <si>
    <t>42,5</t>
  </si>
  <si>
    <t>65</t>
  </si>
  <si>
    <t>573211112</t>
  </si>
  <si>
    <t>Postřik spojovací PS bez posypu kamenivem z asfaltu silničního, v množství 0,70 kg/m2</t>
  </si>
  <si>
    <t>-915363740</t>
  </si>
  <si>
    <t>42,5*2</t>
  </si>
  <si>
    <t>66</t>
  </si>
  <si>
    <t>584121108</t>
  </si>
  <si>
    <t>Osazení silničních dílců ze železového betonu s podkladem z kameniva těženého do tl. 40 mm jakéhokoliv druhu a velikosti, na plochu jednotlivě do 15 m2</t>
  </si>
  <si>
    <t>121721346</t>
  </si>
  <si>
    <t>Ochrana kabelů</t>
  </si>
  <si>
    <t>2*3,0*1,5</t>
  </si>
  <si>
    <t>67</t>
  </si>
  <si>
    <t>59381003</t>
  </si>
  <si>
    <t>panel silniční 3,00x1,50x0,15m</t>
  </si>
  <si>
    <t>-1778884534</t>
  </si>
  <si>
    <t>68</t>
  </si>
  <si>
    <t>596211120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</si>
  <si>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do 50 m2</t>
  </si>
  <si>
    <t>-1930867121</t>
  </si>
  <si>
    <t>69</t>
  </si>
  <si>
    <t>59245018</t>
  </si>
  <si>
    <t>dlažba tvar obdélník betonová 200x100x60mm přírodní</t>
  </si>
  <si>
    <t>1703544146</t>
  </si>
  <si>
    <t>48-7,5</t>
  </si>
  <si>
    <t>59245006</t>
  </si>
  <si>
    <t>dlažba tvar obdélník betonová pro nevidomé 200x100x60mm barevná</t>
  </si>
  <si>
    <t>1176517556</t>
  </si>
  <si>
    <t>7,5</t>
  </si>
  <si>
    <t>71</t>
  </si>
  <si>
    <t>596212220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</si>
  <si>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B, pro plochy do 50 m2</t>
  </si>
  <si>
    <t>1752856838</t>
  </si>
  <si>
    <t>21,5</t>
  </si>
  <si>
    <t>72</t>
  </si>
  <si>
    <t>59245030</t>
  </si>
  <si>
    <t>dlažba tvar čtverec betonová 200x200x80mm přírodní</t>
  </si>
  <si>
    <t>-799433685</t>
  </si>
  <si>
    <t>21,5*1,03 'Přepočtené koeficientem množství</t>
  </si>
  <si>
    <t>73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</si>
  <si>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</si>
  <si>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</si>
  <si>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-1115159405</t>
  </si>
  <si>
    <t>190</t>
  </si>
  <si>
    <t>74</t>
  </si>
  <si>
    <t>59245035</t>
  </si>
  <si>
    <t>dlažba plošná betonová vegetační 200x200x80mm přírodní</t>
  </si>
  <si>
    <t>-1350644186</t>
  </si>
  <si>
    <t>190-3,6</t>
  </si>
  <si>
    <t>186,4*1,02 'Přepočtené koeficientem množství</t>
  </si>
  <si>
    <t>75</t>
  </si>
  <si>
    <t>59245036</t>
  </si>
  <si>
    <t>dlažba plošná betonová vegetační 200x100x80mm barevná</t>
  </si>
  <si>
    <t>116144208</t>
  </si>
  <si>
    <t>3,6</t>
  </si>
  <si>
    <t>3,6*1,02 'Přepočtené koeficientem množství</t>
  </si>
  <si>
    <t>76</t>
  </si>
  <si>
    <t>599141111</t>
  </si>
  <si>
    <t xml:space="preserve">Vyplnění spár mezi silničními dílci jakékoliv tloušťky  živičnou zálivkou</t>
  </si>
  <si>
    <t>-897957307</t>
  </si>
  <si>
    <t xml:space="preserve">Náhradní položka-vytmelení spáry mezi stáv.konstrukcí </t>
  </si>
  <si>
    <t>Trubní vedení</t>
  </si>
  <si>
    <t>77</t>
  </si>
  <si>
    <t>899231111</t>
  </si>
  <si>
    <t>Výšková úprava uličního vstupu nebo vpusti do 200 mm zvýšením mříže</t>
  </si>
  <si>
    <t>1942995186</t>
  </si>
  <si>
    <t>Ostatní konstrukce a práce, bourání</t>
  </si>
  <si>
    <t>78</t>
  </si>
  <si>
    <t>914111111</t>
  </si>
  <si>
    <t xml:space="preserve">Montáž svislé dopravní značky základní  velikosti do 1 m2 objímkami na sloupky nebo konzoly</t>
  </si>
  <si>
    <t>-1157710810</t>
  </si>
  <si>
    <t>79</t>
  </si>
  <si>
    <t>40445625</t>
  </si>
  <si>
    <t>informativní značky provozní IP8, IP9, IP11-IP13 500x700mm</t>
  </si>
  <si>
    <t>-409355149</t>
  </si>
  <si>
    <t xml:space="preserve">IP12 </t>
  </si>
  <si>
    <t>IP12 se symbolem225</t>
  </si>
  <si>
    <t>80</t>
  </si>
  <si>
    <t>40445650</t>
  </si>
  <si>
    <t>dodatkové tabulky E7, E12, E13 500x300mm</t>
  </si>
  <si>
    <t>-1888749172</t>
  </si>
  <si>
    <t>Značka E13 se symbolem 211</t>
  </si>
  <si>
    <t>81</t>
  </si>
  <si>
    <t>914511111</t>
  </si>
  <si>
    <t xml:space="preserve">Montáž sloupku dopravních značek  délky do 3,5 m do betonového základu</t>
  </si>
  <si>
    <t>1931749484</t>
  </si>
  <si>
    <t>82</t>
  </si>
  <si>
    <t>40445225</t>
  </si>
  <si>
    <t>sloupek pro dopravní značku Zn D 60mm v 3,5m</t>
  </si>
  <si>
    <t>584737572</t>
  </si>
  <si>
    <t>83</t>
  </si>
  <si>
    <t>40445240</t>
  </si>
  <si>
    <t>patka pro sloupek Al D 60mm</t>
  </si>
  <si>
    <t>-434076342</t>
  </si>
  <si>
    <t>84</t>
  </si>
  <si>
    <t>40445256</t>
  </si>
  <si>
    <t>svorka upínací na sloupek dopravní značky D 60mm</t>
  </si>
  <si>
    <t>-54204420</t>
  </si>
  <si>
    <t>40445253</t>
  </si>
  <si>
    <t>víčko plastové na sloupek D 60mm</t>
  </si>
  <si>
    <t>2115567135</t>
  </si>
  <si>
    <t>86</t>
  </si>
  <si>
    <t>915351113</t>
  </si>
  <si>
    <t>Vodorovné značení předformovaným termoplastem písmena nebo číslice velikosti do 5 m</t>
  </si>
  <si>
    <t>-2130013691</t>
  </si>
  <si>
    <t>symbol 225</t>
  </si>
  <si>
    <t>87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</si>
  <si>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</si>
  <si>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</si>
  <si>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-1763584247</t>
  </si>
  <si>
    <t>Obrubníky 150/250 s převýšením 20 mm</t>
  </si>
  <si>
    <t>88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</si>
  <si>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</si>
  <si>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</si>
  <si>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-1186322258</t>
  </si>
  <si>
    <t>Obrubník 150/250 s převýšením 100 mm</t>
  </si>
  <si>
    <t>94</t>
  </si>
  <si>
    <t>Přechodové obrubníky</t>
  </si>
  <si>
    <t>3+4</t>
  </si>
  <si>
    <t>89</t>
  </si>
  <si>
    <t>59217031</t>
  </si>
  <si>
    <t>obrubník betonový silniční 100 x 15 x 25 cm</t>
  </si>
  <si>
    <t>-515794893</t>
  </si>
  <si>
    <t>I pro obrubníky s převýšením 20 mm</t>
  </si>
  <si>
    <t>64+94</t>
  </si>
  <si>
    <t>158*1,015 'Přepočtené koeficientem množství</t>
  </si>
  <si>
    <t>90</t>
  </si>
  <si>
    <t>59217030</t>
  </si>
  <si>
    <t>obrubník betonový silniční přechodový 1000x150x150-250mm</t>
  </si>
  <si>
    <t>1073947125</t>
  </si>
  <si>
    <t>7*1,015 'Přepočtené koeficientem množství</t>
  </si>
  <si>
    <t>91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</si>
  <si>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</si>
  <si>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</si>
  <si>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-407020399</t>
  </si>
  <si>
    <t>Zapuštěné obrubníky 100/250</t>
  </si>
  <si>
    <t>92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</si>
  <si>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</si>
  <si>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</si>
  <si>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64870778</t>
  </si>
  <si>
    <t xml:space="preserve">Obrubníky 100/250 s převýšením </t>
  </si>
  <si>
    <t>93</t>
  </si>
  <si>
    <t>59217017</t>
  </si>
  <si>
    <t>obrubník betonový chodníkový 1000x100x250mm</t>
  </si>
  <si>
    <t>-329913997</t>
  </si>
  <si>
    <t>I pro zapuštěné obrubníky</t>
  </si>
  <si>
    <t>8+9</t>
  </si>
  <si>
    <t>17*1,015 'Přepočtené koeficientem množství</t>
  </si>
  <si>
    <t>93390201R</t>
  </si>
  <si>
    <t>Zatěžovací zkoušky statickou deskou</t>
  </si>
  <si>
    <t>-528586932</t>
  </si>
  <si>
    <t>2+2</t>
  </si>
  <si>
    <t>99</t>
  </si>
  <si>
    <t>Přesun hmot a manipulace se sutí</t>
  </si>
  <si>
    <t>95</t>
  </si>
  <si>
    <t>997221551</t>
  </si>
  <si>
    <t xml:space="preserve">Vodorovná doprava suti  bez naložení, ale se složením a s hrubým urovnáním ze sypkých materiálů, na vzdálenost do 1 km</t>
  </si>
  <si>
    <t>532683496</t>
  </si>
  <si>
    <t>Kamenivo</t>
  </si>
  <si>
    <t>(20*0,2+20*0,3)*1,7</t>
  </si>
  <si>
    <t>96</t>
  </si>
  <si>
    <t>997221559</t>
  </si>
  <si>
    <t xml:space="preserve">Vodorovná doprava suti  bez naložení, ale se složením a s hrubým urovnáním Příplatek k ceně za každý další i započatý 1 km přes 1 km</t>
  </si>
  <si>
    <t>-737323939</t>
  </si>
  <si>
    <t>17,0*3</t>
  </si>
  <si>
    <t>97</t>
  </si>
  <si>
    <t>997221561</t>
  </si>
  <si>
    <t xml:space="preserve">Vodorovná doprava suti  bez naložení, ale se složením a s hrubým urovnáním z kusových materiálů, na vzdálenost do 1 km</t>
  </si>
  <si>
    <t>64207659</t>
  </si>
  <si>
    <t xml:space="preserve">Odvoz  na skládku Technické služby Otrokovice</t>
  </si>
  <si>
    <t>Pro uložení k dalšímu využití</t>
  </si>
  <si>
    <t>Živice</t>
  </si>
  <si>
    <t>(20*0,12*42,5*0,1)*2,35</t>
  </si>
  <si>
    <t>Odvoz k recyklaci</t>
  </si>
  <si>
    <t>Dlažba</t>
  </si>
  <si>
    <t>20*0,06*2,2</t>
  </si>
  <si>
    <t>Obrubníky</t>
  </si>
  <si>
    <t>(70*0,15*0,25+20*0,1*0,25)*2,2</t>
  </si>
  <si>
    <t>98</t>
  </si>
  <si>
    <t>997221569</t>
  </si>
  <si>
    <t>-1606592739</t>
  </si>
  <si>
    <t>33,485*2</t>
  </si>
  <si>
    <t>997221655</t>
  </si>
  <si>
    <t>Poplatek za uložení stavebního odpadu na skládce (skládkovné) zeminy a kamení zatříděného do Katalogu odpadů pod kódem 17 05 04</t>
  </si>
  <si>
    <t>-729300676</t>
  </si>
  <si>
    <t>17,00</t>
  </si>
  <si>
    <t>100</t>
  </si>
  <si>
    <t>99722186R</t>
  </si>
  <si>
    <t>Poplatek za recykllaci</t>
  </si>
  <si>
    <t>-1441135298</t>
  </si>
  <si>
    <t>Nevyužitá dlažba</t>
  </si>
  <si>
    <t>998</t>
  </si>
  <si>
    <t>Přesun hmot</t>
  </si>
  <si>
    <t>101</t>
  </si>
  <si>
    <t>998223011</t>
  </si>
  <si>
    <t xml:space="preserve">Přesun hmot pro pozemní komunikace s krytem dlážděným  dopravní vzdálenost do 200 m jakékoliv délky objektu</t>
  </si>
  <si>
    <t>-1372443561</t>
  </si>
  <si>
    <t>102</t>
  </si>
  <si>
    <t>998223091</t>
  </si>
  <si>
    <t xml:space="preserve">Přesun hmot pro pozemní komunikace s krytem dlážděným  Příplatek k ceně za zvětšený přesun přes vymezenou největší dopravní vzdálenost do 1000 m</t>
  </si>
  <si>
    <t>-1954409748</t>
  </si>
  <si>
    <t>SO 401 - Nabíjecí stanice pro elektromobily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</si>
  <si>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</si>
  <si>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</si>
  <si>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</si>
  <si>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</si>
  <si>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</si>
  <si>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871310310</t>
  </si>
  <si>
    <t>Montáž kanalizačního potrubí z plastů z polypropylenu PP hladkého plnostěnného SN 10 DN 150</t>
  </si>
  <si>
    <t>135235181</t>
  </si>
  <si>
    <t>Chránička pro výhledové napojení nabíjených stanic</t>
  </si>
  <si>
    <t>22-5</t>
  </si>
  <si>
    <t>28617003</t>
  </si>
  <si>
    <t>trubka kanalizační PP plnostěnná třívrstvá DN 150x1000mm SN10</t>
  </si>
  <si>
    <t>-206979548</t>
  </si>
  <si>
    <t>PSV</t>
  </si>
  <si>
    <t>Práce a dodávky PSV</t>
  </si>
  <si>
    <t>741</t>
  </si>
  <si>
    <t>Elektroinstalace - silnoproud</t>
  </si>
  <si>
    <t>741110053</t>
  </si>
  <si>
    <t>Montáž trubek elektroinstalačních s nasunutím nebo našroubováním do krabic plastových ohebných, uložených volně, vnější Ø přes 35 mm</t>
  </si>
  <si>
    <t>1926992189</t>
  </si>
  <si>
    <t>6+2*1,5</t>
  </si>
  <si>
    <t>34571158</t>
  </si>
  <si>
    <t>trubka elektroinstalační ohebná z PH, D 48mm</t>
  </si>
  <si>
    <t>1063008469</t>
  </si>
  <si>
    <t>741122633</t>
  </si>
  <si>
    <t>Montáž kabelů měděných bez ukončení uložených pevně plných kulatých nebo bezhalogenových (např. CYKY) počtu a průřezu žil 3x150 až 185 mm2, 3x120+50 až 150+70 mm2</t>
  </si>
  <si>
    <t>-672252123</t>
  </si>
  <si>
    <t>3,5+2*1,5</t>
  </si>
  <si>
    <t>34111655</t>
  </si>
  <si>
    <t>kabel silový jádro Cu izolace PVC plášť PVC 0,6/1kV (1-CYKY) 3x120+70mm2</t>
  </si>
  <si>
    <t>-415420955</t>
  </si>
  <si>
    <t>6,5</t>
  </si>
  <si>
    <t>6,5*1,15 'Přepočtené koeficientem množství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</si>
  <si>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</si>
  <si>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</si>
  <si>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360562356</t>
  </si>
  <si>
    <t>2*1,5</t>
  </si>
  <si>
    <t>741130031</t>
  </si>
  <si>
    <t>Ukončení vodičů izolovaných s označením a zapojením na svorkovnici s otevřením a uzavřením krytu, průřezu žíly do 70 mm2</t>
  </si>
  <si>
    <t>-1798059829</t>
  </si>
  <si>
    <t>741130033</t>
  </si>
  <si>
    <t>Ukončení vodičů izolovaných s označením a zapojením na svorkovnici s otevřením a uzavřením krytu, průřezu žíly do 120 mm2</t>
  </si>
  <si>
    <t>-1405936570</t>
  </si>
  <si>
    <t>741210106</t>
  </si>
  <si>
    <t xml:space="preserve">Montáž nabíjecího stojanu  - kompletní</t>
  </si>
  <si>
    <t>-1136442947</t>
  </si>
  <si>
    <t>RMAT0001</t>
  </si>
  <si>
    <t xml:space="preserve">Nabíjecí stojan s jednou zásuvkou (1 x 22kW),provedení antivandal,  jmenovité vstupní napětí 400 V, jmenovitý vstupní proud 63 A, měření energie</t>
  </si>
  <si>
    <t>860552905</t>
  </si>
  <si>
    <t>741921042</t>
  </si>
  <si>
    <t>Montáž vložky těsnicí pro chráničku nebo kabel do prostupových vývrtů nebo pažnic DN 200, průměru trubky nebo kabelu d 125</t>
  </si>
  <si>
    <t>1483450204</t>
  </si>
  <si>
    <t>Práce a dodávky M</t>
  </si>
  <si>
    <t>21-M</t>
  </si>
  <si>
    <t>Elektromontáže</t>
  </si>
  <si>
    <t>210220022</t>
  </si>
  <si>
    <t>Montáž uzemňovacího vedení vodičů FeZn pomocí svorek v zemi drátem průměru do 10 mm ve městské zástavbě</t>
  </si>
  <si>
    <t>-1730106271</t>
  </si>
  <si>
    <t>6,0+2*1,5</t>
  </si>
  <si>
    <t>35441073</t>
  </si>
  <si>
    <t>drát D 10mm FeZn</t>
  </si>
  <si>
    <t>128</t>
  </si>
  <si>
    <t>-1400104274</t>
  </si>
  <si>
    <t>9,0*0,62</t>
  </si>
  <si>
    <t>5,58*1,15 'Přepočtené koeficientem množství</t>
  </si>
  <si>
    <t>210220300</t>
  </si>
  <si>
    <t>Montáž svorka hromosvodná s jedním šroubem</t>
  </si>
  <si>
    <t>-885133867</t>
  </si>
  <si>
    <t>35431000</t>
  </si>
  <si>
    <t>svorka uzemnění FeZn univerzální</t>
  </si>
  <si>
    <t>-1294104026</t>
  </si>
  <si>
    <t>46-M</t>
  </si>
  <si>
    <t>Zemní práce při extr.mont.pracích</t>
  </si>
  <si>
    <t>460010024</t>
  </si>
  <si>
    <t>Vytyčení trasy vedení kabelového (podzemního) v zastavěném prostoru</t>
  </si>
  <si>
    <t>km</t>
  </si>
  <si>
    <t>-2144951335</t>
  </si>
  <si>
    <t>22/1000</t>
  </si>
  <si>
    <t>460141112</t>
  </si>
  <si>
    <t>Hloubení nezapažených jam strojně včetně urovnáním dna s přemístěním výkopku do vzdálenosti 3 m od okraje jámy nebo s naložením na dopravní prostředek v hornině třídy těžitelnosti I skupiny 3</t>
  </si>
  <si>
    <t>553945240</t>
  </si>
  <si>
    <t>Jámy protlaku</t>
  </si>
  <si>
    <t>1,0*2,0*1,5+1,0*1,0*1,5</t>
  </si>
  <si>
    <t>Patka pro sloupek nabíjecí stanice - předpoklad</t>
  </si>
  <si>
    <t>0,4*0,32*0,6</t>
  </si>
  <si>
    <t>460171322</t>
  </si>
  <si>
    <t>Hloubení nezapažených kabelových rýh strojně včetně urovnání dna s přemístěním výkopku do vzdálenosti 3 m od okraje jámy nebo s naložením na dopravní prostředek šířky 50 cm hloubky 120 cm v hornině třídy těžitelnosti I skupiny 3</t>
  </si>
  <si>
    <t>135065588</t>
  </si>
  <si>
    <t>22+3-5</t>
  </si>
  <si>
    <t>460341113</t>
  </si>
  <si>
    <t>Vodorovné přemístění (odvoz) horniny dopravními prostředky včetně složení, bez naložení a rozprostření jakékoliv třídy, na vzdálenost přes 500 do 1000 m</t>
  </si>
  <si>
    <t>-2041992446</t>
  </si>
  <si>
    <t>Jámy</t>
  </si>
  <si>
    <t>4,577</t>
  </si>
  <si>
    <t>Kabelové rýhy</t>
  </si>
  <si>
    <t>0,50*1,2*20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</si>
  <si>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</si>
  <si>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</si>
  <si>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618257684</t>
  </si>
  <si>
    <t>16,577*3</t>
  </si>
  <si>
    <t>460361111</t>
  </si>
  <si>
    <t>Poplatek (skládkovné) za uložení zeminy na skládce zatříděné do Katalogu odpadů pod kódem 17 05 04</t>
  </si>
  <si>
    <t>-1708113198</t>
  </si>
  <si>
    <t>16,577*1,7</t>
  </si>
  <si>
    <t>460411122</t>
  </si>
  <si>
    <t>Zásyp jam strojně s uložením výkopku ve vrstvách a urovnáním povrchu s přemístění sypaniny ze vzdálenosti do 10 m se zhutněním z horniny třídy těžitelnosti I skupiny 3</t>
  </si>
  <si>
    <t>1372179366</t>
  </si>
  <si>
    <t>Zásyp kamenivem - specifikace viz.zásyp kabelových rýh</t>
  </si>
  <si>
    <t>460451332</t>
  </si>
  <si>
    <t>Zásyp kabelových rýh strojně s přemístěním sypaniny ze vzdálenosti do 10 m, s uložením výkopku ve vrstvách včetně zhutnění a urovnání povrchu šířky 50 cm hloubky 120 cm z horniny třídy těžitelnosti I skupiny 3</t>
  </si>
  <si>
    <t>463891417</t>
  </si>
  <si>
    <t>848104487</t>
  </si>
  <si>
    <t>Zásyp rýh šířky 50 cm</t>
  </si>
  <si>
    <t>1,05*0,5*20</t>
  </si>
  <si>
    <t>Zásyp jam protlaku</t>
  </si>
  <si>
    <t>15*2 'Přepočtené koeficientem množství</t>
  </si>
  <si>
    <t>460631127</t>
  </si>
  <si>
    <t>Zemní protlaky neřízený zemní protlak (krtek) v hornině třídy těžitelnosti I a II skupiny 3 a 4 průměr protlaku přes 125 do 160 mm</t>
  </si>
  <si>
    <t>-268637609</t>
  </si>
  <si>
    <t>14011098</t>
  </si>
  <si>
    <t>trubka ocelová bezešvá hladká jakost 11 353 159x4,5mm</t>
  </si>
  <si>
    <t>-1415453118</t>
  </si>
  <si>
    <t>5*1,03 'Přepočtené koeficientem množství</t>
  </si>
  <si>
    <t>460641113</t>
  </si>
  <si>
    <t>Základové konstrukce základ bez bednění do rostlé zeminy z monolitického betonu tř. C 16/20</t>
  </si>
  <si>
    <t>1956891145</t>
  </si>
  <si>
    <t>460661112</t>
  </si>
  <si>
    <t>Kabelové lože z písku včetně podsypu, zhutnění a urovnání povrchu pro kabely nn bez zakrytí, šířky přes 35 do 50 cm</t>
  </si>
  <si>
    <t>-379985257</t>
  </si>
  <si>
    <t>460671113</t>
  </si>
  <si>
    <t>Výstražná fólie z PVC pro krytí kabelů včetně vyrovnání povrchu rýhy, rozvinutí a uložení fólie šířky do 34 cm</t>
  </si>
  <si>
    <t>1740061156</t>
  </si>
  <si>
    <t>46074214R</t>
  </si>
  <si>
    <t>Zřízení prostupu v základové patce pro sloupek nabíjecí stanice</t>
  </si>
  <si>
    <t>24988057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</si>
</sst>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202023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Otrokovice - revitalizace sídlišět Moravanskjé - 1.stavba - parkovací stání u č.p.1192 - 1193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otrokovice - střed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6. 4. 2023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Otrokovice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M.Sedlářová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Ing.L.Alster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000 - Vedlejší a ostat...'!J30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000 - Vedlejší a ostat...'!P122</f>
        <v>0</v>
      </c>
      <c r="AV95" s="129">
        <f>'SO 000 - Vedlejší a ostat...'!J33</f>
        <v>0</v>
      </c>
      <c r="AW95" s="129">
        <f>'SO 000 - Vedlejší a ostat...'!J34</f>
        <v>0</v>
      </c>
      <c r="AX95" s="129">
        <f>'SO 000 - Vedlejší a ostat...'!J35</f>
        <v>0</v>
      </c>
      <c r="AY95" s="129">
        <f>'SO 000 - Vedlejší a ostat...'!J36</f>
        <v>0</v>
      </c>
      <c r="AZ95" s="129">
        <f>'SO 000 - Vedlejší a ostat...'!F33</f>
        <v>0</v>
      </c>
      <c r="BA95" s="129">
        <f>'SO 000 - Vedlejší a ostat...'!F34</f>
        <v>0</v>
      </c>
      <c r="BB95" s="129">
        <f>'SO 000 - Vedlejší a ostat...'!F35</f>
        <v>0</v>
      </c>
      <c r="BC95" s="129">
        <f>'SO 000 - Vedlejší a ostat...'!F36</f>
        <v>0</v>
      </c>
      <c r="BD95" s="131">
        <f>'SO 000 - Vedlejší a ostat...'!F37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Parkovací stání'!J30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101 - Parkovací stání'!P128</f>
        <v>0</v>
      </c>
      <c r="AV96" s="129">
        <f>'SO 101 - Parkovací stání'!J33</f>
        <v>0</v>
      </c>
      <c r="AW96" s="129">
        <f>'SO 101 - Parkovací stání'!J34</f>
        <v>0</v>
      </c>
      <c r="AX96" s="129">
        <f>'SO 101 - Parkovací stání'!J35</f>
        <v>0</v>
      </c>
      <c r="AY96" s="129">
        <f>'SO 101 - Parkovací stání'!J36</f>
        <v>0</v>
      </c>
      <c r="AZ96" s="129">
        <f>'SO 101 - Parkovací stání'!F33</f>
        <v>0</v>
      </c>
      <c r="BA96" s="129">
        <f>'SO 101 - Parkovací stání'!F34</f>
        <v>0</v>
      </c>
      <c r="BB96" s="129">
        <f>'SO 101 - Parkovací stání'!F35</f>
        <v>0</v>
      </c>
      <c r="BC96" s="129">
        <f>'SO 101 - Parkovací stání'!F36</f>
        <v>0</v>
      </c>
      <c r="BD96" s="131">
        <f>'SO 101 - Parkovací stání'!F37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401 - Nabíjecí stanice...'!J30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33">
        <v>0</v>
      </c>
      <c r="AT97" s="134">
        <f>ROUND(SUM(AV97:AW97),2)</f>
        <v>0</v>
      </c>
      <c r="AU97" s="135">
        <f>'SO 401 - Nabíjecí stanice...'!P123</f>
        <v>0</v>
      </c>
      <c r="AV97" s="134">
        <f>'SO 401 - Nabíjecí stanice...'!J33</f>
        <v>0</v>
      </c>
      <c r="AW97" s="134">
        <f>'SO 401 - Nabíjecí stanice...'!J34</f>
        <v>0</v>
      </c>
      <c r="AX97" s="134">
        <f>'SO 401 - Nabíjecí stanice...'!J35</f>
        <v>0</v>
      </c>
      <c r="AY97" s="134">
        <f>'SO 401 - Nabíjecí stanice...'!J36</f>
        <v>0</v>
      </c>
      <c r="AZ97" s="134">
        <f>'SO 401 - Nabíjecí stanice...'!F33</f>
        <v>0</v>
      </c>
      <c r="BA97" s="134">
        <f>'SO 401 - Nabíjecí stanice...'!F34</f>
        <v>0</v>
      </c>
      <c r="BB97" s="134">
        <f>'SO 401 - Nabíjecí stanice...'!F35</f>
        <v>0</v>
      </c>
      <c r="BC97" s="134">
        <f>'SO 401 - Nabíjecí stanice...'!F36</f>
        <v>0</v>
      </c>
      <c r="BD97" s="136">
        <f>'SO 401 - Nabíjecí stanice...'!F37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B2h57KfdtB3D+5QnGIn18LY4Nb1ddghhYLFMGwpDXJmn4ITCFLFFFcOA0lulk5vq9C2JeCme1355akt06wpfFg==" hashValue="iMVa7cRGbinICRRgjn1AlWI6GXuRL3hje6XJ1rKUytSPOGGTe3jcfn7rXyhsRtqZ+vVNQ2AdNi3uYi3IDhDUr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0 - Vedlejší a ostat...'!C2" display="/"/>
    <hyperlink ref="A96" location="'SO 101 - Parkovací stání'!C2" display="/"/>
    <hyperlink ref="A97" location="'SO 401 - Nabíjecí stani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Otrokovice - revitalizace sídlišět Moravanskjé - 1.stavba - parkovací stání u č.p.1192 - 1193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6. 4. 2023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ROUND((SUM(BE122:BE173)),  2)</f>
        <v>0</v>
      </c>
      <c r="G33" s="39"/>
      <c r="H33" s="39"/>
      <c r="I33" s="156">
        <v>0.20999999999999999</v>
      </c>
      <c r="J33" s="155">
        <f>ROUND(((SUM(BE122:BE173))*I33),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ROUND((SUM(BF122:BF173)),  2)</f>
        <v>0</v>
      </c>
      <c r="G34" s="39"/>
      <c r="H34" s="39"/>
      <c r="I34" s="156">
        <v>0.14999999999999999</v>
      </c>
      <c r="J34" s="155">
        <f>ROUND(((SUM(BF122:BF173))*I34),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ROUND((SUM(BG122:BG173)),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ROUND((SUM(BH122:BH173)),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ROUND((SUM(BI122:BI173)),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Otrokovice - revitalizace sídlišět Moravanskjé - 1.stavba - parkovací stání u č.p.1192 - 1193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000 -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- střed</v>
      </c>
      <c r="G89" s="41"/>
      <c r="H89" s="41"/>
      <c r="I89" s="33" t="s">
        <v>22</v>
      </c>
      <c r="J89" s="80" t="str">
        <f>IF(J12="","",J12)</f>
        <v>6. 4. 2023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J133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J136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J153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J166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107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5" t="str">
        <f>E7</f>
        <v>Otrokovice - revitalizace sídlišět Moravanskjé - 1.stavba - parkovací stání u č.p.1192 - 1193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000 - Vedlejší a ostatní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otrokovice - střed</v>
      </c>
      <c r="G116" s="41"/>
      <c r="H116" s="41"/>
      <c r="I116" s="33" t="s">
        <v>22</v>
      </c>
      <c r="J116" s="80" t="str">
        <f>IF(J12="","",J12)</f>
        <v>6. 4. 2023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Otrokovice</v>
      </c>
      <c r="G118" s="41"/>
      <c r="H118" s="41"/>
      <c r="I118" s="33" t="s">
        <v>30</v>
      </c>
      <c r="J118" s="37" t="str">
        <f>E21</f>
        <v>M.Sedlářová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Ing.L.Alster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108</v>
      </c>
      <c r="D121" s="195" t="s">
        <v>61</v>
      </c>
      <c r="E121" s="195" t="s">
        <v>57</v>
      </c>
      <c r="F121" s="195" t="s">
        <v>58</v>
      </c>
      <c r="G121" s="195" t="s">
        <v>109</v>
      </c>
      <c r="H121" s="195" t="s">
        <v>110</v>
      </c>
      <c r="I121" s="195" t="s">
        <v>111</v>
      </c>
      <c r="J121" s="196" t="s">
        <v>98</v>
      </c>
      <c r="K121" s="197" t="s">
        <v>112</v>
      </c>
      <c r="L121" s="198"/>
      <c r="M121" s="101" t="s">
        <v>1</v>
      </c>
      <c r="N121" s="102" t="s">
        <v>40</v>
      </c>
      <c r="O121" s="102" t="s">
        <v>113</v>
      </c>
      <c r="P121" s="102" t="s">
        <v>114</v>
      </c>
      <c r="Q121" s="102" t="s">
        <v>115</v>
      </c>
      <c r="R121" s="102" t="s">
        <v>116</v>
      </c>
      <c r="S121" s="102" t="s">
        <v>117</v>
      </c>
      <c r="T121" s="103" t="s">
        <v>118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119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100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75</v>
      </c>
      <c r="E123" s="207" t="s">
        <v>120</v>
      </c>
      <c r="F123" s="207" t="s">
        <v>121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P124+P136+P153+P166</f>
        <v>0</v>
      </c>
      <c r="Q123" s="212"/>
      <c r="R123" s="213">
        <f>R124+R136+R153+R166</f>
        <v>0</v>
      </c>
      <c r="S123" s="212"/>
      <c r="T123" s="214">
        <f>T124+T136+T153+T166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122</v>
      </c>
      <c r="AT123" s="216" t="s">
        <v>75</v>
      </c>
      <c r="AU123" s="216" t="s">
        <v>76</v>
      </c>
      <c r="AY123" s="215" t="s">
        <v>123</v>
      </c>
      <c r="BK123" s="217">
        <f>BK124+BK136+BK153+BK166</f>
        <v>0</v>
      </c>
    </row>
    <row r="124" s="12" customFormat="1" ht="22.8" customHeight="1">
      <c r="A124" s="12"/>
      <c r="B124" s="204"/>
      <c r="C124" s="205"/>
      <c r="D124" s="206" t="s">
        <v>75</v>
      </c>
      <c r="E124" s="218" t="s">
        <v>124</v>
      </c>
      <c r="F124" s="218" t="s">
        <v>125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P125+SUM(P126:P133)</f>
        <v>0</v>
      </c>
      <c r="Q124" s="212"/>
      <c r="R124" s="213">
        <f>R125+SUM(R126:R133)</f>
        <v>0</v>
      </c>
      <c r="S124" s="212"/>
      <c r="T124" s="214">
        <f>T125+SUM(T126:T133)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122</v>
      </c>
      <c r="AT124" s="216" t="s">
        <v>75</v>
      </c>
      <c r="AU124" s="216" t="s">
        <v>84</v>
      </c>
      <c r="AY124" s="215" t="s">
        <v>123</v>
      </c>
      <c r="BK124" s="217">
        <f>BK125+SUM(BK126:BK133)</f>
        <v>0</v>
      </c>
    </row>
    <row r="125" s="2" customFormat="1" ht="16.5" customHeight="1">
      <c r="A125" s="39"/>
      <c r="B125" s="40"/>
      <c r="C125" s="220" t="s">
        <v>84</v>
      </c>
      <c r="D125" s="220" t="s">
        <v>126</v>
      </c>
      <c r="E125" s="221" t="s">
        <v>127</v>
      </c>
      <c r="F125" s="222" t="s">
        <v>128</v>
      </c>
      <c r="G125" s="223" t="s">
        <v>129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41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130</v>
      </c>
      <c r="AT125" s="232" t="s">
        <v>126</v>
      </c>
      <c r="AU125" s="232" t="s">
        <v>86</v>
      </c>
      <c r="AY125" s="18" t="s">
        <v>123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84</v>
      </c>
      <c r="BK125" s="233">
        <f>ROUND(I125*H125,2)</f>
        <v>0</v>
      </c>
      <c r="BL125" s="18" t="s">
        <v>130</v>
      </c>
      <c r="BM125" s="232" t="s">
        <v>131</v>
      </c>
    </row>
    <row r="126" s="13" customFormat="1">
      <c r="A126" s="13"/>
      <c r="B126" s="234"/>
      <c r="C126" s="235"/>
      <c r="D126" s="236" t="s">
        <v>132</v>
      </c>
      <c r="E126" s="237" t="s">
        <v>1</v>
      </c>
      <c r="F126" s="238" t="s">
        <v>133</v>
      </c>
      <c r="G126" s="235"/>
      <c r="H126" s="237" t="s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132</v>
      </c>
      <c r="AU126" s="244" t="s">
        <v>86</v>
      </c>
      <c r="AV126" s="13" t="s">
        <v>84</v>
      </c>
      <c r="AW126" s="13" t="s">
        <v>32</v>
      </c>
      <c r="AX126" s="13" t="s">
        <v>76</v>
      </c>
      <c r="AY126" s="244" t="s">
        <v>123</v>
      </c>
    </row>
    <row r="127" s="14" customFormat="1">
      <c r="A127" s="14"/>
      <c r="B127" s="245"/>
      <c r="C127" s="246"/>
      <c r="D127" s="236" t="s">
        <v>132</v>
      </c>
      <c r="E127" s="247" t="s">
        <v>1</v>
      </c>
      <c r="F127" s="248" t="s">
        <v>84</v>
      </c>
      <c r="G127" s="246"/>
      <c r="H127" s="249">
        <v>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132</v>
      </c>
      <c r="AU127" s="255" t="s">
        <v>86</v>
      </c>
      <c r="AV127" s="14" t="s">
        <v>86</v>
      </c>
      <c r="AW127" s="14" t="s">
        <v>32</v>
      </c>
      <c r="AX127" s="14" t="s">
        <v>84</v>
      </c>
      <c r="AY127" s="255" t="s">
        <v>123</v>
      </c>
    </row>
    <row r="128" s="2" customFormat="1" ht="16.5" customHeight="1">
      <c r="A128" s="39"/>
      <c r="B128" s="40"/>
      <c r="C128" s="220" t="s">
        <v>86</v>
      </c>
      <c r="D128" s="220" t="s">
        <v>126</v>
      </c>
      <c r="E128" s="221" t="s">
        <v>134</v>
      </c>
      <c r="F128" s="222" t="s">
        <v>135</v>
      </c>
      <c r="G128" s="223" t="s">
        <v>136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41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130</v>
      </c>
      <c r="AT128" s="232" t="s">
        <v>126</v>
      </c>
      <c r="AU128" s="232" t="s">
        <v>86</v>
      </c>
      <c r="AY128" s="18" t="s">
        <v>123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84</v>
      </c>
      <c r="BK128" s="233">
        <f>ROUND(I128*H128,2)</f>
        <v>0</v>
      </c>
      <c r="BL128" s="18" t="s">
        <v>130</v>
      </c>
      <c r="BM128" s="232" t="s">
        <v>137</v>
      </c>
    </row>
    <row r="129" s="13" customFormat="1">
      <c r="A129" s="13"/>
      <c r="B129" s="234"/>
      <c r="C129" s="235"/>
      <c r="D129" s="236" t="s">
        <v>132</v>
      </c>
      <c r="E129" s="237" t="s">
        <v>1</v>
      </c>
      <c r="F129" s="238" t="s">
        <v>138</v>
      </c>
      <c r="G129" s="235"/>
      <c r="H129" s="237" t="s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132</v>
      </c>
      <c r="AU129" s="244" t="s">
        <v>86</v>
      </c>
      <c r="AV129" s="13" t="s">
        <v>84</v>
      </c>
      <c r="AW129" s="13" t="s">
        <v>32</v>
      </c>
      <c r="AX129" s="13" t="s">
        <v>76</v>
      </c>
      <c r="AY129" s="244" t="s">
        <v>123</v>
      </c>
    </row>
    <row r="130" s="14" customFormat="1">
      <c r="A130" s="14"/>
      <c r="B130" s="245"/>
      <c r="C130" s="246"/>
      <c r="D130" s="236" t="s">
        <v>132</v>
      </c>
      <c r="E130" s="247" t="s">
        <v>1</v>
      </c>
      <c r="F130" s="248" t="s">
        <v>84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132</v>
      </c>
      <c r="AU130" s="255" t="s">
        <v>86</v>
      </c>
      <c r="AV130" s="14" t="s">
        <v>86</v>
      </c>
      <c r="AW130" s="14" t="s">
        <v>32</v>
      </c>
      <c r="AX130" s="14" t="s">
        <v>84</v>
      </c>
      <c r="AY130" s="255" t="s">
        <v>123</v>
      </c>
    </row>
    <row r="131" s="2" customFormat="1" ht="16.5" customHeight="1">
      <c r="A131" s="39"/>
      <c r="B131" s="40"/>
      <c r="C131" s="220" t="s">
        <v>139</v>
      </c>
      <c r="D131" s="220" t="s">
        <v>126</v>
      </c>
      <c r="E131" s="221" t="s">
        <v>140</v>
      </c>
      <c r="F131" s="222" t="s">
        <v>141</v>
      </c>
      <c r="G131" s="223" t="s">
        <v>142</v>
      </c>
      <c r="H131" s="224">
        <v>12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130</v>
      </c>
      <c r="AT131" s="232" t="s">
        <v>126</v>
      </c>
      <c r="AU131" s="232" t="s">
        <v>86</v>
      </c>
      <c r="AY131" s="18" t="s">
        <v>123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84</v>
      </c>
      <c r="BK131" s="233">
        <f>ROUND(I131*H131,2)</f>
        <v>0</v>
      </c>
      <c r="BL131" s="18" t="s">
        <v>130</v>
      </c>
      <c r="BM131" s="232" t="s">
        <v>143</v>
      </c>
    </row>
    <row r="132" s="14" customFormat="1">
      <c r="A132" s="14"/>
      <c r="B132" s="245"/>
      <c r="C132" s="246"/>
      <c r="D132" s="236" t="s">
        <v>132</v>
      </c>
      <c r="E132" s="247" t="s">
        <v>1</v>
      </c>
      <c r="F132" s="248" t="s">
        <v>144</v>
      </c>
      <c r="G132" s="246"/>
      <c r="H132" s="249">
        <v>12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132</v>
      </c>
      <c r="AU132" s="255" t="s">
        <v>86</v>
      </c>
      <c r="AV132" s="14" t="s">
        <v>86</v>
      </c>
      <c r="AW132" s="14" t="s">
        <v>32</v>
      </c>
      <c r="AX132" s="14" t="s">
        <v>84</v>
      </c>
      <c r="AY132" s="255" t="s">
        <v>123</v>
      </c>
    </row>
    <row r="133" s="12" customFormat="1" ht="20.88" customHeight="1">
      <c r="A133" s="12"/>
      <c r="B133" s="204"/>
      <c r="C133" s="205"/>
      <c r="D133" s="206" t="s">
        <v>75</v>
      </c>
      <c r="E133" s="218" t="s">
        <v>145</v>
      </c>
      <c r="F133" s="218" t="s">
        <v>146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SUM(P134:P135)</f>
        <v>0</v>
      </c>
      <c r="Q133" s="212"/>
      <c r="R133" s="213">
        <f>SUM(R134:R135)</f>
        <v>0</v>
      </c>
      <c r="S133" s="212"/>
      <c r="T133" s="214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147</v>
      </c>
      <c r="AT133" s="216" t="s">
        <v>75</v>
      </c>
      <c r="AU133" s="216" t="s">
        <v>86</v>
      </c>
      <c r="AY133" s="215" t="s">
        <v>123</v>
      </c>
      <c r="BK133" s="217">
        <f>SUM(BK134:BK135)</f>
        <v>0</v>
      </c>
    </row>
    <row r="134" s="2" customFormat="1" ht="16.5" customHeight="1">
      <c r="A134" s="39"/>
      <c r="B134" s="40"/>
      <c r="C134" s="220" t="s">
        <v>147</v>
      </c>
      <c r="D134" s="220" t="s">
        <v>126</v>
      </c>
      <c r="E134" s="221" t="s">
        <v>148</v>
      </c>
      <c r="F134" s="222" t="s">
        <v>149</v>
      </c>
      <c r="G134" s="223" t="s">
        <v>142</v>
      </c>
      <c r="H134" s="224">
        <v>4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150</v>
      </c>
      <c r="AT134" s="232" t="s">
        <v>126</v>
      </c>
      <c r="AU134" s="232" t="s">
        <v>139</v>
      </c>
      <c r="AY134" s="18" t="s">
        <v>123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150</v>
      </c>
      <c r="BM134" s="232" t="s">
        <v>151</v>
      </c>
    </row>
    <row r="135" s="14" customFormat="1">
      <c r="A135" s="14"/>
      <c r="B135" s="245"/>
      <c r="C135" s="246"/>
      <c r="D135" s="236" t="s">
        <v>132</v>
      </c>
      <c r="E135" s="247" t="s">
        <v>1</v>
      </c>
      <c r="F135" s="248" t="s">
        <v>147</v>
      </c>
      <c r="G135" s="246"/>
      <c r="H135" s="249">
        <v>4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132</v>
      </c>
      <c r="AU135" s="255" t="s">
        <v>139</v>
      </c>
      <c r="AV135" s="14" t="s">
        <v>86</v>
      </c>
      <c r="AW135" s="14" t="s">
        <v>32</v>
      </c>
      <c r="AX135" s="14" t="s">
        <v>84</v>
      </c>
      <c r="AY135" s="255" t="s">
        <v>123</v>
      </c>
    </row>
    <row r="136" s="12" customFormat="1" ht="22.8" customHeight="1">
      <c r="A136" s="12"/>
      <c r="B136" s="204"/>
      <c r="C136" s="205"/>
      <c r="D136" s="206" t="s">
        <v>75</v>
      </c>
      <c r="E136" s="218" t="s">
        <v>152</v>
      </c>
      <c r="F136" s="218" t="s">
        <v>153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SUM(P137:P152)</f>
        <v>0</v>
      </c>
      <c r="Q136" s="212"/>
      <c r="R136" s="213">
        <f>SUM(R137:R152)</f>
        <v>0</v>
      </c>
      <c r="S136" s="212"/>
      <c r="T136" s="214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122</v>
      </c>
      <c r="AT136" s="216" t="s">
        <v>75</v>
      </c>
      <c r="AU136" s="216" t="s">
        <v>84</v>
      </c>
      <c r="AY136" s="215" t="s">
        <v>123</v>
      </c>
      <c r="BK136" s="217">
        <f>SUM(BK137:BK152)</f>
        <v>0</v>
      </c>
    </row>
    <row r="137" s="2" customFormat="1" ht="16.5" customHeight="1">
      <c r="A137" s="39"/>
      <c r="B137" s="40"/>
      <c r="C137" s="220" t="s">
        <v>122</v>
      </c>
      <c r="D137" s="220" t="s">
        <v>126</v>
      </c>
      <c r="E137" s="221" t="s">
        <v>154</v>
      </c>
      <c r="F137" s="222" t="s">
        <v>155</v>
      </c>
      <c r="G137" s="223" t="s">
        <v>156</v>
      </c>
      <c r="H137" s="224">
        <v>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41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130</v>
      </c>
      <c r="AT137" s="232" t="s">
        <v>126</v>
      </c>
      <c r="AU137" s="232" t="s">
        <v>86</v>
      </c>
      <c r="AY137" s="18" t="s">
        <v>123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84</v>
      </c>
      <c r="BK137" s="233">
        <f>ROUND(I137*H137,2)</f>
        <v>0</v>
      </c>
      <c r="BL137" s="18" t="s">
        <v>130</v>
      </c>
      <c r="BM137" s="232" t="s">
        <v>157</v>
      </c>
    </row>
    <row r="138" s="13" customFormat="1">
      <c r="A138" s="13"/>
      <c r="B138" s="234"/>
      <c r="C138" s="235"/>
      <c r="D138" s="236" t="s">
        <v>132</v>
      </c>
      <c r="E138" s="237" t="s">
        <v>1</v>
      </c>
      <c r="F138" s="238" t="s">
        <v>158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132</v>
      </c>
      <c r="AU138" s="244" t="s">
        <v>86</v>
      </c>
      <c r="AV138" s="13" t="s">
        <v>84</v>
      </c>
      <c r="AW138" s="13" t="s">
        <v>32</v>
      </c>
      <c r="AX138" s="13" t="s">
        <v>76</v>
      </c>
      <c r="AY138" s="244" t="s">
        <v>123</v>
      </c>
    </row>
    <row r="139" s="14" customFormat="1">
      <c r="A139" s="14"/>
      <c r="B139" s="245"/>
      <c r="C139" s="246"/>
      <c r="D139" s="236" t="s">
        <v>132</v>
      </c>
      <c r="E139" s="247" t="s">
        <v>1</v>
      </c>
      <c r="F139" s="248" t="s">
        <v>84</v>
      </c>
      <c r="G139" s="246"/>
      <c r="H139" s="249">
        <v>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132</v>
      </c>
      <c r="AU139" s="255" t="s">
        <v>86</v>
      </c>
      <c r="AV139" s="14" t="s">
        <v>86</v>
      </c>
      <c r="AW139" s="14" t="s">
        <v>32</v>
      </c>
      <c r="AX139" s="14" t="s">
        <v>84</v>
      </c>
      <c r="AY139" s="255" t="s">
        <v>123</v>
      </c>
    </row>
    <row r="140" s="2" customFormat="1" ht="16.5" customHeight="1">
      <c r="A140" s="39"/>
      <c r="B140" s="40"/>
      <c r="C140" s="220" t="s">
        <v>159</v>
      </c>
      <c r="D140" s="220" t="s">
        <v>126</v>
      </c>
      <c r="E140" s="221" t="s">
        <v>160</v>
      </c>
      <c r="F140" s="222" t="s">
        <v>161</v>
      </c>
      <c r="G140" s="223" t="s">
        <v>162</v>
      </c>
      <c r="H140" s="224">
        <v>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130</v>
      </c>
      <c r="AT140" s="232" t="s">
        <v>126</v>
      </c>
      <c r="AU140" s="232" t="s">
        <v>86</v>
      </c>
      <c r="AY140" s="18" t="s">
        <v>123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130</v>
      </c>
      <c r="BM140" s="232" t="s">
        <v>163</v>
      </c>
    </row>
    <row r="141" s="13" customFormat="1">
      <c r="A141" s="13"/>
      <c r="B141" s="234"/>
      <c r="C141" s="235"/>
      <c r="D141" s="236" t="s">
        <v>132</v>
      </c>
      <c r="E141" s="237" t="s">
        <v>1</v>
      </c>
      <c r="F141" s="238" t="s">
        <v>164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132</v>
      </c>
      <c r="AU141" s="244" t="s">
        <v>86</v>
      </c>
      <c r="AV141" s="13" t="s">
        <v>84</v>
      </c>
      <c r="AW141" s="13" t="s">
        <v>32</v>
      </c>
      <c r="AX141" s="13" t="s">
        <v>76</v>
      </c>
      <c r="AY141" s="244" t="s">
        <v>123</v>
      </c>
    </row>
    <row r="142" s="13" customFormat="1">
      <c r="A142" s="13"/>
      <c r="B142" s="234"/>
      <c r="C142" s="235"/>
      <c r="D142" s="236" t="s">
        <v>132</v>
      </c>
      <c r="E142" s="237" t="s">
        <v>1</v>
      </c>
      <c r="F142" s="238" t="s">
        <v>165</v>
      </c>
      <c r="G142" s="235"/>
      <c r="H142" s="237" t="s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132</v>
      </c>
      <c r="AU142" s="244" t="s">
        <v>86</v>
      </c>
      <c r="AV142" s="13" t="s">
        <v>84</v>
      </c>
      <c r="AW142" s="13" t="s">
        <v>32</v>
      </c>
      <c r="AX142" s="13" t="s">
        <v>76</v>
      </c>
      <c r="AY142" s="244" t="s">
        <v>123</v>
      </c>
    </row>
    <row r="143" s="14" customFormat="1">
      <c r="A143" s="14"/>
      <c r="B143" s="245"/>
      <c r="C143" s="246"/>
      <c r="D143" s="236" t="s">
        <v>132</v>
      </c>
      <c r="E143" s="247" t="s">
        <v>1</v>
      </c>
      <c r="F143" s="248" t="s">
        <v>84</v>
      </c>
      <c r="G143" s="246"/>
      <c r="H143" s="249">
        <v>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132</v>
      </c>
      <c r="AU143" s="255" t="s">
        <v>86</v>
      </c>
      <c r="AV143" s="14" t="s">
        <v>86</v>
      </c>
      <c r="AW143" s="14" t="s">
        <v>32</v>
      </c>
      <c r="AX143" s="14" t="s">
        <v>84</v>
      </c>
      <c r="AY143" s="255" t="s">
        <v>123</v>
      </c>
    </row>
    <row r="144" s="2" customFormat="1" ht="16.5" customHeight="1">
      <c r="A144" s="39"/>
      <c r="B144" s="40"/>
      <c r="C144" s="220" t="s">
        <v>166</v>
      </c>
      <c r="D144" s="220" t="s">
        <v>126</v>
      </c>
      <c r="E144" s="221" t="s">
        <v>167</v>
      </c>
      <c r="F144" s="222" t="s">
        <v>168</v>
      </c>
      <c r="G144" s="223" t="s">
        <v>169</v>
      </c>
      <c r="H144" s="224">
        <v>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130</v>
      </c>
      <c r="AT144" s="232" t="s">
        <v>126</v>
      </c>
      <c r="AU144" s="232" t="s">
        <v>86</v>
      </c>
      <c r="AY144" s="18" t="s">
        <v>123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84</v>
      </c>
      <c r="BK144" s="233">
        <f>ROUND(I144*H144,2)</f>
        <v>0</v>
      </c>
      <c r="BL144" s="18" t="s">
        <v>130</v>
      </c>
      <c r="BM144" s="232" t="s">
        <v>170</v>
      </c>
    </row>
    <row r="145" s="13" customFormat="1">
      <c r="A145" s="13"/>
      <c r="B145" s="234"/>
      <c r="C145" s="235"/>
      <c r="D145" s="236" t="s">
        <v>132</v>
      </c>
      <c r="E145" s="237" t="s">
        <v>1</v>
      </c>
      <c r="F145" s="238" t="s">
        <v>171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132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123</v>
      </c>
    </row>
    <row r="146" s="14" customFormat="1">
      <c r="A146" s="14"/>
      <c r="B146" s="245"/>
      <c r="C146" s="246"/>
      <c r="D146" s="236" t="s">
        <v>132</v>
      </c>
      <c r="E146" s="247" t="s">
        <v>1</v>
      </c>
      <c r="F146" s="248" t="s">
        <v>84</v>
      </c>
      <c r="G146" s="246"/>
      <c r="H146" s="249">
        <v>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132</v>
      </c>
      <c r="AU146" s="255" t="s">
        <v>86</v>
      </c>
      <c r="AV146" s="14" t="s">
        <v>86</v>
      </c>
      <c r="AW146" s="14" t="s">
        <v>32</v>
      </c>
      <c r="AX146" s="14" t="s">
        <v>84</v>
      </c>
      <c r="AY146" s="255" t="s">
        <v>123</v>
      </c>
    </row>
    <row r="147" s="2" customFormat="1" ht="16.5" customHeight="1">
      <c r="A147" s="39"/>
      <c r="B147" s="40"/>
      <c r="C147" s="220" t="s">
        <v>172</v>
      </c>
      <c r="D147" s="220" t="s">
        <v>126</v>
      </c>
      <c r="E147" s="221" t="s">
        <v>173</v>
      </c>
      <c r="F147" s="222" t="s">
        <v>174</v>
      </c>
      <c r="G147" s="223" t="s">
        <v>156</v>
      </c>
      <c r="H147" s="224">
        <v>1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130</v>
      </c>
      <c r="AT147" s="232" t="s">
        <v>126</v>
      </c>
      <c r="AU147" s="232" t="s">
        <v>86</v>
      </c>
      <c r="AY147" s="18" t="s">
        <v>123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130</v>
      </c>
      <c r="BM147" s="232" t="s">
        <v>175</v>
      </c>
    </row>
    <row r="148" s="13" customFormat="1">
      <c r="A148" s="13"/>
      <c r="B148" s="234"/>
      <c r="C148" s="235"/>
      <c r="D148" s="236" t="s">
        <v>132</v>
      </c>
      <c r="E148" s="237" t="s">
        <v>1</v>
      </c>
      <c r="F148" s="238" t="s">
        <v>176</v>
      </c>
      <c r="G148" s="235"/>
      <c r="H148" s="237" t="s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132</v>
      </c>
      <c r="AU148" s="244" t="s">
        <v>86</v>
      </c>
      <c r="AV148" s="13" t="s">
        <v>84</v>
      </c>
      <c r="AW148" s="13" t="s">
        <v>32</v>
      </c>
      <c r="AX148" s="13" t="s">
        <v>76</v>
      </c>
      <c r="AY148" s="244" t="s">
        <v>123</v>
      </c>
    </row>
    <row r="149" s="14" customFormat="1">
      <c r="A149" s="14"/>
      <c r="B149" s="245"/>
      <c r="C149" s="246"/>
      <c r="D149" s="236" t="s">
        <v>132</v>
      </c>
      <c r="E149" s="247" t="s">
        <v>1</v>
      </c>
      <c r="F149" s="248" t="s">
        <v>84</v>
      </c>
      <c r="G149" s="246"/>
      <c r="H149" s="249">
        <v>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132</v>
      </c>
      <c r="AU149" s="255" t="s">
        <v>86</v>
      </c>
      <c r="AV149" s="14" t="s">
        <v>86</v>
      </c>
      <c r="AW149" s="14" t="s">
        <v>32</v>
      </c>
      <c r="AX149" s="14" t="s">
        <v>84</v>
      </c>
      <c r="AY149" s="255" t="s">
        <v>123</v>
      </c>
    </row>
    <row r="150" s="2" customFormat="1" ht="16.5" customHeight="1">
      <c r="A150" s="39"/>
      <c r="B150" s="40"/>
      <c r="C150" s="220" t="s">
        <v>177</v>
      </c>
      <c r="D150" s="220" t="s">
        <v>126</v>
      </c>
      <c r="E150" s="221" t="s">
        <v>178</v>
      </c>
      <c r="F150" s="222" t="s">
        <v>179</v>
      </c>
      <c r="G150" s="223" t="s">
        <v>156</v>
      </c>
      <c r="H150" s="224">
        <v>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130</v>
      </c>
      <c r="AT150" s="232" t="s">
        <v>126</v>
      </c>
      <c r="AU150" s="232" t="s">
        <v>86</v>
      </c>
      <c r="AY150" s="18" t="s">
        <v>123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84</v>
      </c>
      <c r="BK150" s="233">
        <f>ROUND(I150*H150,2)</f>
        <v>0</v>
      </c>
      <c r="BL150" s="18" t="s">
        <v>130</v>
      </c>
      <c r="BM150" s="232" t="s">
        <v>180</v>
      </c>
    </row>
    <row r="151" s="13" customFormat="1">
      <c r="A151" s="13"/>
      <c r="B151" s="234"/>
      <c r="C151" s="235"/>
      <c r="D151" s="236" t="s">
        <v>132</v>
      </c>
      <c r="E151" s="237" t="s">
        <v>1</v>
      </c>
      <c r="F151" s="238" t="s">
        <v>181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132</v>
      </c>
      <c r="AU151" s="244" t="s">
        <v>86</v>
      </c>
      <c r="AV151" s="13" t="s">
        <v>84</v>
      </c>
      <c r="AW151" s="13" t="s">
        <v>32</v>
      </c>
      <c r="AX151" s="13" t="s">
        <v>76</v>
      </c>
      <c r="AY151" s="244" t="s">
        <v>123</v>
      </c>
    </row>
    <row r="152" s="14" customFormat="1">
      <c r="A152" s="14"/>
      <c r="B152" s="245"/>
      <c r="C152" s="246"/>
      <c r="D152" s="236" t="s">
        <v>132</v>
      </c>
      <c r="E152" s="247" t="s">
        <v>1</v>
      </c>
      <c r="F152" s="248" t="s">
        <v>84</v>
      </c>
      <c r="G152" s="246"/>
      <c r="H152" s="249">
        <v>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132</v>
      </c>
      <c r="AU152" s="255" t="s">
        <v>86</v>
      </c>
      <c r="AV152" s="14" t="s">
        <v>86</v>
      </c>
      <c r="AW152" s="14" t="s">
        <v>32</v>
      </c>
      <c r="AX152" s="14" t="s">
        <v>84</v>
      </c>
      <c r="AY152" s="255" t="s">
        <v>123</v>
      </c>
    </row>
    <row r="153" s="12" customFormat="1" ht="22.8" customHeight="1">
      <c r="A153" s="12"/>
      <c r="B153" s="204"/>
      <c r="C153" s="205"/>
      <c r="D153" s="206" t="s">
        <v>75</v>
      </c>
      <c r="E153" s="218" t="s">
        <v>182</v>
      </c>
      <c r="F153" s="218" t="s">
        <v>183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SUM(P154:P165)</f>
        <v>0</v>
      </c>
      <c r="Q153" s="212"/>
      <c r="R153" s="213">
        <f>SUM(R154:R165)</f>
        <v>0</v>
      </c>
      <c r="S153" s="212"/>
      <c r="T153" s="214">
        <f>SUM(T154:T165)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122</v>
      </c>
      <c r="AT153" s="216" t="s">
        <v>75</v>
      </c>
      <c r="AU153" s="216" t="s">
        <v>84</v>
      </c>
      <c r="AY153" s="215" t="s">
        <v>123</v>
      </c>
      <c r="BK153" s="217">
        <f>SUM(BK154:BK165)</f>
        <v>0</v>
      </c>
    </row>
    <row r="154" s="2" customFormat="1" ht="16.5" customHeight="1">
      <c r="A154" s="39"/>
      <c r="B154" s="40"/>
      <c r="C154" s="220" t="s">
        <v>184</v>
      </c>
      <c r="D154" s="220" t="s">
        <v>126</v>
      </c>
      <c r="E154" s="221" t="s">
        <v>185</v>
      </c>
      <c r="F154" s="222" t="s">
        <v>186</v>
      </c>
      <c r="G154" s="223" t="s">
        <v>187</v>
      </c>
      <c r="H154" s="224">
        <v>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130</v>
      </c>
      <c r="AT154" s="232" t="s">
        <v>126</v>
      </c>
      <c r="AU154" s="232" t="s">
        <v>86</v>
      </c>
      <c r="AY154" s="18" t="s">
        <v>123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130</v>
      </c>
      <c r="BM154" s="232" t="s">
        <v>188</v>
      </c>
    </row>
    <row r="155" s="14" customFormat="1">
      <c r="A155" s="14"/>
      <c r="B155" s="245"/>
      <c r="C155" s="246"/>
      <c r="D155" s="236" t="s">
        <v>132</v>
      </c>
      <c r="E155" s="247" t="s">
        <v>1</v>
      </c>
      <c r="F155" s="248" t="s">
        <v>84</v>
      </c>
      <c r="G155" s="246"/>
      <c r="H155" s="249">
        <v>1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132</v>
      </c>
      <c r="AU155" s="255" t="s">
        <v>86</v>
      </c>
      <c r="AV155" s="14" t="s">
        <v>86</v>
      </c>
      <c r="AW155" s="14" t="s">
        <v>32</v>
      </c>
      <c r="AX155" s="14" t="s">
        <v>84</v>
      </c>
      <c r="AY155" s="255" t="s">
        <v>123</v>
      </c>
    </row>
    <row r="156" s="2" customFormat="1" ht="16.5" customHeight="1">
      <c r="A156" s="39"/>
      <c r="B156" s="40"/>
      <c r="C156" s="220" t="s">
        <v>189</v>
      </c>
      <c r="D156" s="220" t="s">
        <v>126</v>
      </c>
      <c r="E156" s="221" t="s">
        <v>190</v>
      </c>
      <c r="F156" s="222" t="s">
        <v>191</v>
      </c>
      <c r="G156" s="223" t="s">
        <v>192</v>
      </c>
      <c r="H156" s="224">
        <v>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130</v>
      </c>
      <c r="AT156" s="232" t="s">
        <v>126</v>
      </c>
      <c r="AU156" s="232" t="s">
        <v>86</v>
      </c>
      <c r="AY156" s="18" t="s">
        <v>123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130</v>
      </c>
      <c r="BM156" s="232" t="s">
        <v>193</v>
      </c>
    </row>
    <row r="157" s="13" customFormat="1">
      <c r="A157" s="13"/>
      <c r="B157" s="234"/>
      <c r="C157" s="235"/>
      <c r="D157" s="236" t="s">
        <v>132</v>
      </c>
      <c r="E157" s="237" t="s">
        <v>1</v>
      </c>
      <c r="F157" s="238" t="s">
        <v>194</v>
      </c>
      <c r="G157" s="235"/>
      <c r="H157" s="237" t="s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132</v>
      </c>
      <c r="AU157" s="244" t="s">
        <v>86</v>
      </c>
      <c r="AV157" s="13" t="s">
        <v>84</v>
      </c>
      <c r="AW157" s="13" t="s">
        <v>32</v>
      </c>
      <c r="AX157" s="13" t="s">
        <v>76</v>
      </c>
      <c r="AY157" s="244" t="s">
        <v>123</v>
      </c>
    </row>
    <row r="158" s="14" customFormat="1">
      <c r="A158" s="14"/>
      <c r="B158" s="245"/>
      <c r="C158" s="246"/>
      <c r="D158" s="236" t="s">
        <v>132</v>
      </c>
      <c r="E158" s="247" t="s">
        <v>1</v>
      </c>
      <c r="F158" s="248" t="s">
        <v>84</v>
      </c>
      <c r="G158" s="246"/>
      <c r="H158" s="249">
        <v>1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132</v>
      </c>
      <c r="AU158" s="255" t="s">
        <v>86</v>
      </c>
      <c r="AV158" s="14" t="s">
        <v>86</v>
      </c>
      <c r="AW158" s="14" t="s">
        <v>32</v>
      </c>
      <c r="AX158" s="14" t="s">
        <v>84</v>
      </c>
      <c r="AY158" s="255" t="s">
        <v>123</v>
      </c>
    </row>
    <row r="159" s="2" customFormat="1" ht="16.5" customHeight="1">
      <c r="A159" s="39"/>
      <c r="B159" s="40"/>
      <c r="C159" s="220" t="s">
        <v>144</v>
      </c>
      <c r="D159" s="220" t="s">
        <v>126</v>
      </c>
      <c r="E159" s="221" t="s">
        <v>195</v>
      </c>
      <c r="F159" s="222" t="s">
        <v>196</v>
      </c>
      <c r="G159" s="223" t="s">
        <v>187</v>
      </c>
      <c r="H159" s="224">
        <v>1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130</v>
      </c>
      <c r="AT159" s="232" t="s">
        <v>126</v>
      </c>
      <c r="AU159" s="232" t="s">
        <v>86</v>
      </c>
      <c r="AY159" s="18" t="s">
        <v>123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84</v>
      </c>
      <c r="BK159" s="233">
        <f>ROUND(I159*H159,2)</f>
        <v>0</v>
      </c>
      <c r="BL159" s="18" t="s">
        <v>130</v>
      </c>
      <c r="BM159" s="232" t="s">
        <v>197</v>
      </c>
    </row>
    <row r="160" s="13" customFormat="1">
      <c r="A160" s="13"/>
      <c r="B160" s="234"/>
      <c r="C160" s="235"/>
      <c r="D160" s="236" t="s">
        <v>132</v>
      </c>
      <c r="E160" s="237" t="s">
        <v>1</v>
      </c>
      <c r="F160" s="238" t="s">
        <v>198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132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123</v>
      </c>
    </row>
    <row r="161" s="13" customFormat="1">
      <c r="A161" s="13"/>
      <c r="B161" s="234"/>
      <c r="C161" s="235"/>
      <c r="D161" s="236" t="s">
        <v>132</v>
      </c>
      <c r="E161" s="237" t="s">
        <v>1</v>
      </c>
      <c r="F161" s="238" t="s">
        <v>199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132</v>
      </c>
      <c r="AU161" s="244" t="s">
        <v>86</v>
      </c>
      <c r="AV161" s="13" t="s">
        <v>84</v>
      </c>
      <c r="AW161" s="13" t="s">
        <v>32</v>
      </c>
      <c r="AX161" s="13" t="s">
        <v>76</v>
      </c>
      <c r="AY161" s="244" t="s">
        <v>123</v>
      </c>
    </row>
    <row r="162" s="14" customFormat="1">
      <c r="A162" s="14"/>
      <c r="B162" s="245"/>
      <c r="C162" s="246"/>
      <c r="D162" s="236" t="s">
        <v>132</v>
      </c>
      <c r="E162" s="247" t="s">
        <v>1</v>
      </c>
      <c r="F162" s="248" t="s">
        <v>84</v>
      </c>
      <c r="G162" s="246"/>
      <c r="H162" s="249">
        <v>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132</v>
      </c>
      <c r="AU162" s="255" t="s">
        <v>86</v>
      </c>
      <c r="AV162" s="14" t="s">
        <v>86</v>
      </c>
      <c r="AW162" s="14" t="s">
        <v>32</v>
      </c>
      <c r="AX162" s="14" t="s">
        <v>84</v>
      </c>
      <c r="AY162" s="255" t="s">
        <v>123</v>
      </c>
    </row>
    <row r="163" s="2" customFormat="1" ht="16.5" customHeight="1">
      <c r="A163" s="39"/>
      <c r="B163" s="40"/>
      <c r="C163" s="220" t="s">
        <v>200</v>
      </c>
      <c r="D163" s="220" t="s">
        <v>126</v>
      </c>
      <c r="E163" s="221" t="s">
        <v>201</v>
      </c>
      <c r="F163" s="222" t="s">
        <v>202</v>
      </c>
      <c r="G163" s="223" t="s">
        <v>203</v>
      </c>
      <c r="H163" s="224">
        <v>4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41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130</v>
      </c>
      <c r="AT163" s="232" t="s">
        <v>126</v>
      </c>
      <c r="AU163" s="232" t="s">
        <v>86</v>
      </c>
      <c r="AY163" s="18" t="s">
        <v>123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84</v>
      </c>
      <c r="BK163" s="233">
        <f>ROUND(I163*H163,2)</f>
        <v>0</v>
      </c>
      <c r="BL163" s="18" t="s">
        <v>130</v>
      </c>
      <c r="BM163" s="232" t="s">
        <v>204</v>
      </c>
    </row>
    <row r="164" s="13" customFormat="1">
      <c r="A164" s="13"/>
      <c r="B164" s="234"/>
      <c r="C164" s="235"/>
      <c r="D164" s="236" t="s">
        <v>132</v>
      </c>
      <c r="E164" s="237" t="s">
        <v>1</v>
      </c>
      <c r="F164" s="238" t="s">
        <v>205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132</v>
      </c>
      <c r="AU164" s="244" t="s">
        <v>86</v>
      </c>
      <c r="AV164" s="13" t="s">
        <v>84</v>
      </c>
      <c r="AW164" s="13" t="s">
        <v>32</v>
      </c>
      <c r="AX164" s="13" t="s">
        <v>76</v>
      </c>
      <c r="AY164" s="244" t="s">
        <v>123</v>
      </c>
    </row>
    <row r="165" s="14" customFormat="1">
      <c r="A165" s="14"/>
      <c r="B165" s="245"/>
      <c r="C165" s="246"/>
      <c r="D165" s="236" t="s">
        <v>132</v>
      </c>
      <c r="E165" s="247" t="s">
        <v>1</v>
      </c>
      <c r="F165" s="248" t="s">
        <v>206</v>
      </c>
      <c r="G165" s="246"/>
      <c r="H165" s="249">
        <v>4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132</v>
      </c>
      <c r="AU165" s="255" t="s">
        <v>86</v>
      </c>
      <c r="AV165" s="14" t="s">
        <v>86</v>
      </c>
      <c r="AW165" s="14" t="s">
        <v>32</v>
      </c>
      <c r="AX165" s="14" t="s">
        <v>84</v>
      </c>
      <c r="AY165" s="255" t="s">
        <v>123</v>
      </c>
    </row>
    <row r="166" s="12" customFormat="1" ht="22.8" customHeight="1">
      <c r="A166" s="12"/>
      <c r="B166" s="204"/>
      <c r="C166" s="205"/>
      <c r="D166" s="206" t="s">
        <v>75</v>
      </c>
      <c r="E166" s="218" t="s">
        <v>207</v>
      </c>
      <c r="F166" s="218" t="s">
        <v>208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SUM(P167:P173)</f>
        <v>0</v>
      </c>
      <c r="Q166" s="212"/>
      <c r="R166" s="213">
        <f>SUM(R167:R173)</f>
        <v>0</v>
      </c>
      <c r="S166" s="212"/>
      <c r="T166" s="214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5" t="s">
        <v>122</v>
      </c>
      <c r="AT166" s="216" t="s">
        <v>75</v>
      </c>
      <c r="AU166" s="216" t="s">
        <v>84</v>
      </c>
      <c r="AY166" s="215" t="s">
        <v>123</v>
      </c>
      <c r="BK166" s="217">
        <f>SUM(BK167:BK173)</f>
        <v>0</v>
      </c>
    </row>
    <row r="167" s="2" customFormat="1" ht="16.5" customHeight="1">
      <c r="A167" s="39"/>
      <c r="B167" s="40"/>
      <c r="C167" s="220" t="s">
        <v>209</v>
      </c>
      <c r="D167" s="220" t="s">
        <v>126</v>
      </c>
      <c r="E167" s="221" t="s">
        <v>210</v>
      </c>
      <c r="F167" s="222" t="s">
        <v>211</v>
      </c>
      <c r="G167" s="223" t="s">
        <v>142</v>
      </c>
      <c r="H167" s="224">
        <v>6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130</v>
      </c>
      <c r="AT167" s="232" t="s">
        <v>126</v>
      </c>
      <c r="AU167" s="232" t="s">
        <v>86</v>
      </c>
      <c r="AY167" s="18" t="s">
        <v>123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84</v>
      </c>
      <c r="BK167" s="233">
        <f>ROUND(I167*H167,2)</f>
        <v>0</v>
      </c>
      <c r="BL167" s="18" t="s">
        <v>130</v>
      </c>
      <c r="BM167" s="232" t="s">
        <v>212</v>
      </c>
    </row>
    <row r="168" s="14" customFormat="1">
      <c r="A168" s="14"/>
      <c r="B168" s="245"/>
      <c r="C168" s="246"/>
      <c r="D168" s="236" t="s">
        <v>132</v>
      </c>
      <c r="E168" s="247" t="s">
        <v>1</v>
      </c>
      <c r="F168" s="248" t="s">
        <v>159</v>
      </c>
      <c r="G168" s="246"/>
      <c r="H168" s="249">
        <v>6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132</v>
      </c>
      <c r="AU168" s="255" t="s">
        <v>86</v>
      </c>
      <c r="AV168" s="14" t="s">
        <v>86</v>
      </c>
      <c r="AW168" s="14" t="s">
        <v>32</v>
      </c>
      <c r="AX168" s="14" t="s">
        <v>84</v>
      </c>
      <c r="AY168" s="255" t="s">
        <v>123</v>
      </c>
    </row>
    <row r="169" s="2" customFormat="1" ht="16.5" customHeight="1">
      <c r="A169" s="39"/>
      <c r="B169" s="40"/>
      <c r="C169" s="220" t="s">
        <v>8</v>
      </c>
      <c r="D169" s="220" t="s">
        <v>126</v>
      </c>
      <c r="E169" s="221" t="s">
        <v>213</v>
      </c>
      <c r="F169" s="222" t="s">
        <v>214</v>
      </c>
      <c r="G169" s="223" t="s">
        <v>215</v>
      </c>
      <c r="H169" s="224">
        <v>1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41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130</v>
      </c>
      <c r="AT169" s="232" t="s">
        <v>126</v>
      </c>
      <c r="AU169" s="232" t="s">
        <v>86</v>
      </c>
      <c r="AY169" s="18" t="s">
        <v>123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84</v>
      </c>
      <c r="BK169" s="233">
        <f>ROUND(I169*H169,2)</f>
        <v>0</v>
      </c>
      <c r="BL169" s="18" t="s">
        <v>130</v>
      </c>
      <c r="BM169" s="232" t="s">
        <v>216</v>
      </c>
    </row>
    <row r="170" s="13" customFormat="1">
      <c r="A170" s="13"/>
      <c r="B170" s="234"/>
      <c r="C170" s="235"/>
      <c r="D170" s="236" t="s">
        <v>132</v>
      </c>
      <c r="E170" s="237" t="s">
        <v>1</v>
      </c>
      <c r="F170" s="238" t="s">
        <v>217</v>
      </c>
      <c r="G170" s="235"/>
      <c r="H170" s="237" t="s">
        <v>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132</v>
      </c>
      <c r="AU170" s="244" t="s">
        <v>86</v>
      </c>
      <c r="AV170" s="13" t="s">
        <v>84</v>
      </c>
      <c r="AW170" s="13" t="s">
        <v>32</v>
      </c>
      <c r="AX170" s="13" t="s">
        <v>76</v>
      </c>
      <c r="AY170" s="244" t="s">
        <v>123</v>
      </c>
    </row>
    <row r="171" s="13" customFormat="1">
      <c r="A171" s="13"/>
      <c r="B171" s="234"/>
      <c r="C171" s="235"/>
      <c r="D171" s="236" t="s">
        <v>132</v>
      </c>
      <c r="E171" s="237" t="s">
        <v>1</v>
      </c>
      <c r="F171" s="238" t="s">
        <v>218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132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123</v>
      </c>
    </row>
    <row r="172" s="13" customFormat="1">
      <c r="A172" s="13"/>
      <c r="B172" s="234"/>
      <c r="C172" s="235"/>
      <c r="D172" s="236" t="s">
        <v>132</v>
      </c>
      <c r="E172" s="237" t="s">
        <v>1</v>
      </c>
      <c r="F172" s="238" t="s">
        <v>219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132</v>
      </c>
      <c r="AU172" s="244" t="s">
        <v>86</v>
      </c>
      <c r="AV172" s="13" t="s">
        <v>84</v>
      </c>
      <c r="AW172" s="13" t="s">
        <v>32</v>
      </c>
      <c r="AX172" s="13" t="s">
        <v>76</v>
      </c>
      <c r="AY172" s="244" t="s">
        <v>123</v>
      </c>
    </row>
    <row r="173" s="14" customFormat="1">
      <c r="A173" s="14"/>
      <c r="B173" s="245"/>
      <c r="C173" s="246"/>
      <c r="D173" s="236" t="s">
        <v>132</v>
      </c>
      <c r="E173" s="247" t="s">
        <v>1</v>
      </c>
      <c r="F173" s="248" t="s">
        <v>84</v>
      </c>
      <c r="G173" s="246"/>
      <c r="H173" s="249">
        <v>1</v>
      </c>
      <c r="I173" s="250"/>
      <c r="J173" s="246"/>
      <c r="K173" s="246"/>
      <c r="L173" s="251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132</v>
      </c>
      <c r="AU173" s="255" t="s">
        <v>86</v>
      </c>
      <c r="AV173" s="14" t="s">
        <v>86</v>
      </c>
      <c r="AW173" s="14" t="s">
        <v>32</v>
      </c>
      <c r="AX173" s="14" t="s">
        <v>84</v>
      </c>
      <c r="AY173" s="255" t="s">
        <v>123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DY9tqEnwUVTVcsI6or04+5gZk5Z7zPZE7Rv+ULoHBvUTOJ2289/jz9vBGLRMs6IBm6iF6RqEWvPoj1TJo799pg==" hashValue="ZaSsYTNcEA14HN+SOLDk/kRK1Dq1cTBW/Lw+2hF35qinakTJ+5Gq4MQ1cktN4x0j60zeoa2z/vArJ4J0yuPRLw==" algorithmName="SHA-512" password="CC35"/>
  <autoFilter ref="C121:K17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Otrokovice - revitalizace sídlišět Moravanskjé - 1.stavba - parkovací stání u č.p.1192 - 1193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6. 4. 2023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ROUND((SUM(BE128:BE430)),  2)</f>
        <v>0</v>
      </c>
      <c r="G33" s="39"/>
      <c r="H33" s="39"/>
      <c r="I33" s="156">
        <v>0.20999999999999999</v>
      </c>
      <c r="J33" s="155">
        <f>ROUND(((SUM(BE128:BE430))*I33),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ROUND((SUM(BF128:BF430)),  2)</f>
        <v>0</v>
      </c>
      <c r="G34" s="39"/>
      <c r="H34" s="39"/>
      <c r="I34" s="156">
        <v>0.14999999999999999</v>
      </c>
      <c r="J34" s="155">
        <f>ROUND(((SUM(BF128:BF430))*I34),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ROUND((SUM(BG128:BG430)),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ROUND((SUM(BH128:BH430)),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ROUND((SUM(BI128:BI430)),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Otrokovice - revitalizace sídlišět Moravanskjé - 1.stavba - parkovací stání u č.p.1192 - 1193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Parkovací stání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- střed</v>
      </c>
      <c r="G89" s="41"/>
      <c r="H89" s="41"/>
      <c r="I89" s="33" t="s">
        <v>22</v>
      </c>
      <c r="J89" s="80" t="str">
        <f>IF(J12="","",J12)</f>
        <v>6. 4. 2023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221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222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223</v>
      </c>
      <c r="E99" s="189"/>
      <c r="F99" s="189"/>
      <c r="G99" s="189"/>
      <c r="H99" s="189"/>
      <c r="I99" s="189"/>
      <c r="J99" s="190">
        <f>J166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224</v>
      </c>
      <c r="E100" s="189"/>
      <c r="F100" s="189"/>
      <c r="G100" s="189"/>
      <c r="H100" s="189"/>
      <c r="I100" s="189"/>
      <c r="J100" s="190">
        <f>J221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225</v>
      </c>
      <c r="E101" s="189"/>
      <c r="F101" s="189"/>
      <c r="G101" s="189"/>
      <c r="H101" s="189"/>
      <c r="I101" s="189"/>
      <c r="J101" s="190">
        <f>J271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226</v>
      </c>
      <c r="E102" s="189"/>
      <c r="F102" s="189"/>
      <c r="G102" s="189"/>
      <c r="H102" s="189"/>
      <c r="I102" s="189"/>
      <c r="J102" s="190">
        <f>J275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227</v>
      </c>
      <c r="E103" s="189"/>
      <c r="F103" s="189"/>
      <c r="G103" s="189"/>
      <c r="H103" s="189"/>
      <c r="I103" s="189"/>
      <c r="J103" s="190">
        <f>J285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228</v>
      </c>
      <c r="E104" s="189"/>
      <c r="F104" s="189"/>
      <c r="G104" s="189"/>
      <c r="H104" s="189"/>
      <c r="I104" s="189"/>
      <c r="J104" s="190">
        <f>J298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229</v>
      </c>
      <c r="E105" s="189"/>
      <c r="F105" s="189"/>
      <c r="G105" s="189"/>
      <c r="H105" s="189"/>
      <c r="I105" s="189"/>
      <c r="J105" s="190">
        <f>J344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230</v>
      </c>
      <c r="E106" s="189"/>
      <c r="F106" s="189"/>
      <c r="G106" s="189"/>
      <c r="H106" s="189"/>
      <c r="I106" s="189"/>
      <c r="J106" s="190">
        <f>J347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231</v>
      </c>
      <c r="E107" s="189"/>
      <c r="F107" s="189"/>
      <c r="G107" s="189"/>
      <c r="H107" s="189"/>
      <c r="I107" s="189"/>
      <c r="J107" s="190">
        <f>J400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232</v>
      </c>
      <c r="E108" s="189"/>
      <c r="F108" s="189"/>
      <c r="G108" s="189"/>
      <c r="H108" s="189"/>
      <c r="I108" s="189"/>
      <c r="J108" s="190">
        <f>J428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107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75" t="str">
        <f>E7</f>
        <v>Otrokovice - revitalizace sídlišět Moravanskjé - 1.stavba - parkovací stání u č.p.1192 - 1193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94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 101 - Parkovací stání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otrokovice - střed</v>
      </c>
      <c r="G122" s="41"/>
      <c r="H122" s="41"/>
      <c r="I122" s="33" t="s">
        <v>22</v>
      </c>
      <c r="J122" s="80" t="str">
        <f>IF(J12="","",J12)</f>
        <v>6. 4. 2023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Město Otrokovice</v>
      </c>
      <c r="G124" s="41"/>
      <c r="H124" s="41"/>
      <c r="I124" s="33" t="s">
        <v>30</v>
      </c>
      <c r="J124" s="37" t="str">
        <f>E21</f>
        <v>M.Sedlářová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33</v>
      </c>
      <c r="J125" s="37" t="str">
        <f>E24</f>
        <v>Ing.L.Alster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108</v>
      </c>
      <c r="D127" s="195" t="s">
        <v>61</v>
      </c>
      <c r="E127" s="195" t="s">
        <v>57</v>
      </c>
      <c r="F127" s="195" t="s">
        <v>58</v>
      </c>
      <c r="G127" s="195" t="s">
        <v>109</v>
      </c>
      <c r="H127" s="195" t="s">
        <v>110</v>
      </c>
      <c r="I127" s="195" t="s">
        <v>111</v>
      </c>
      <c r="J127" s="196" t="s">
        <v>98</v>
      </c>
      <c r="K127" s="197" t="s">
        <v>112</v>
      </c>
      <c r="L127" s="198"/>
      <c r="M127" s="101" t="s">
        <v>1</v>
      </c>
      <c r="N127" s="102" t="s">
        <v>40</v>
      </c>
      <c r="O127" s="102" t="s">
        <v>113</v>
      </c>
      <c r="P127" s="102" t="s">
        <v>114</v>
      </c>
      <c r="Q127" s="102" t="s">
        <v>115</v>
      </c>
      <c r="R127" s="102" t="s">
        <v>116</v>
      </c>
      <c r="S127" s="102" t="s">
        <v>117</v>
      </c>
      <c r="T127" s="103" t="s">
        <v>118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119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</f>
        <v>0</v>
      </c>
      <c r="Q128" s="105"/>
      <c r="R128" s="201">
        <f>R129</f>
        <v>258.1540147</v>
      </c>
      <c r="S128" s="105"/>
      <c r="T128" s="202">
        <f>T129</f>
        <v>49.085000000000001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100</v>
      </c>
      <c r="BK128" s="203">
        <f>BK129</f>
        <v>0</v>
      </c>
    </row>
    <row r="129" s="12" customFormat="1" ht="25.92" customHeight="1">
      <c r="A129" s="12"/>
      <c r="B129" s="204"/>
      <c r="C129" s="205"/>
      <c r="D129" s="206" t="s">
        <v>75</v>
      </c>
      <c r="E129" s="207" t="s">
        <v>233</v>
      </c>
      <c r="F129" s="207" t="s">
        <v>234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P130+P166+P221+P271+P275+P285+P298+P344+P347+P400+P428</f>
        <v>0</v>
      </c>
      <c r="Q129" s="212"/>
      <c r="R129" s="213">
        <f>R130+R166+R221+R271+R275+R285+R298+R344+R347+R400+R428</f>
        <v>258.1540147</v>
      </c>
      <c r="S129" s="212"/>
      <c r="T129" s="214">
        <f>T130+T166+T221+T271+T275+T285+T298+T344+T347+T400+T428</f>
        <v>49.085000000000001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84</v>
      </c>
      <c r="AT129" s="216" t="s">
        <v>75</v>
      </c>
      <c r="AU129" s="216" t="s">
        <v>76</v>
      </c>
      <c r="AY129" s="215" t="s">
        <v>123</v>
      </c>
      <c r="BK129" s="217">
        <f>BK130+BK166+BK221+BK271+BK275+BK285+BK298+BK344+BK347+BK400+BK428</f>
        <v>0</v>
      </c>
    </row>
    <row r="130" s="12" customFormat="1" ht="22.8" customHeight="1">
      <c r="A130" s="12"/>
      <c r="B130" s="204"/>
      <c r="C130" s="205"/>
      <c r="D130" s="206" t="s">
        <v>75</v>
      </c>
      <c r="E130" s="218" t="s">
        <v>84</v>
      </c>
      <c r="F130" s="218" t="s">
        <v>235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SUM(P131:P165)</f>
        <v>0</v>
      </c>
      <c r="Q130" s="212"/>
      <c r="R130" s="213">
        <f>SUM(R131:R165)</f>
        <v>103.68000000000001</v>
      </c>
      <c r="S130" s="212"/>
      <c r="T130" s="214">
        <f>SUM(T131:T165)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84</v>
      </c>
      <c r="AY130" s="215" t="s">
        <v>123</v>
      </c>
      <c r="BK130" s="217">
        <f>SUM(BK131:BK165)</f>
        <v>0</v>
      </c>
    </row>
    <row r="131" s="2" customFormat="1" ht="33" customHeight="1">
      <c r="A131" s="39"/>
      <c r="B131" s="40"/>
      <c r="C131" s="220" t="s">
        <v>84</v>
      </c>
      <c r="D131" s="220" t="s">
        <v>126</v>
      </c>
      <c r="E131" s="221" t="s">
        <v>236</v>
      </c>
      <c r="F131" s="222" t="s">
        <v>237</v>
      </c>
      <c r="G131" s="223" t="s">
        <v>238</v>
      </c>
      <c r="H131" s="224">
        <v>77.564999999999998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147</v>
      </c>
      <c r="AT131" s="232" t="s">
        <v>126</v>
      </c>
      <c r="AU131" s="232" t="s">
        <v>86</v>
      </c>
      <c r="AY131" s="18" t="s">
        <v>123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84</v>
      </c>
      <c r="BK131" s="233">
        <f>ROUND(I131*H131,2)</f>
        <v>0</v>
      </c>
      <c r="BL131" s="18" t="s">
        <v>147</v>
      </c>
      <c r="BM131" s="232" t="s">
        <v>239</v>
      </c>
    </row>
    <row r="132" s="14" customFormat="1">
      <c r="A132" s="14"/>
      <c r="B132" s="245"/>
      <c r="C132" s="246"/>
      <c r="D132" s="236" t="s">
        <v>132</v>
      </c>
      <c r="E132" s="247" t="s">
        <v>1</v>
      </c>
      <c r="F132" s="248" t="s">
        <v>240</v>
      </c>
      <c r="G132" s="246"/>
      <c r="H132" s="249">
        <v>121.515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132</v>
      </c>
      <c r="AU132" s="255" t="s">
        <v>86</v>
      </c>
      <c r="AV132" s="14" t="s">
        <v>86</v>
      </c>
      <c r="AW132" s="14" t="s">
        <v>32</v>
      </c>
      <c r="AX132" s="14" t="s">
        <v>76</v>
      </c>
      <c r="AY132" s="255" t="s">
        <v>123</v>
      </c>
    </row>
    <row r="133" s="13" customFormat="1">
      <c r="A133" s="13"/>
      <c r="B133" s="234"/>
      <c r="C133" s="235"/>
      <c r="D133" s="236" t="s">
        <v>132</v>
      </c>
      <c r="E133" s="237" t="s">
        <v>1</v>
      </c>
      <c r="F133" s="238" t="s">
        <v>241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132</v>
      </c>
      <c r="AU133" s="244" t="s">
        <v>86</v>
      </c>
      <c r="AV133" s="13" t="s">
        <v>84</v>
      </c>
      <c r="AW133" s="13" t="s">
        <v>32</v>
      </c>
      <c r="AX133" s="13" t="s">
        <v>76</v>
      </c>
      <c r="AY133" s="244" t="s">
        <v>123</v>
      </c>
    </row>
    <row r="134" s="14" customFormat="1">
      <c r="A134" s="14"/>
      <c r="B134" s="245"/>
      <c r="C134" s="246"/>
      <c r="D134" s="236" t="s">
        <v>132</v>
      </c>
      <c r="E134" s="247" t="s">
        <v>1</v>
      </c>
      <c r="F134" s="248" t="s">
        <v>242</v>
      </c>
      <c r="G134" s="246"/>
      <c r="H134" s="249">
        <v>1.95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132</v>
      </c>
      <c r="AU134" s="255" t="s">
        <v>86</v>
      </c>
      <c r="AV134" s="14" t="s">
        <v>86</v>
      </c>
      <c r="AW134" s="14" t="s">
        <v>32</v>
      </c>
      <c r="AX134" s="14" t="s">
        <v>76</v>
      </c>
      <c r="AY134" s="255" t="s">
        <v>123</v>
      </c>
    </row>
    <row r="135" s="15" customFormat="1">
      <c r="A135" s="15"/>
      <c r="B135" s="259"/>
      <c r="C135" s="260"/>
      <c r="D135" s="236" t="s">
        <v>132</v>
      </c>
      <c r="E135" s="261" t="s">
        <v>1</v>
      </c>
      <c r="F135" s="262" t="s">
        <v>243</v>
      </c>
      <c r="G135" s="260"/>
      <c r="H135" s="263">
        <v>123.465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9" t="s">
        <v>132</v>
      </c>
      <c r="AU135" s="269" t="s">
        <v>86</v>
      </c>
      <c r="AV135" s="15" t="s">
        <v>139</v>
      </c>
      <c r="AW135" s="15" t="s">
        <v>32</v>
      </c>
      <c r="AX135" s="15" t="s">
        <v>76</v>
      </c>
      <c r="AY135" s="269" t="s">
        <v>123</v>
      </c>
    </row>
    <row r="136" s="13" customFormat="1">
      <c r="A136" s="13"/>
      <c r="B136" s="234"/>
      <c r="C136" s="235"/>
      <c r="D136" s="236" t="s">
        <v>132</v>
      </c>
      <c r="E136" s="237" t="s">
        <v>1</v>
      </c>
      <c r="F136" s="238" t="s">
        <v>244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132</v>
      </c>
      <c r="AU136" s="244" t="s">
        <v>86</v>
      </c>
      <c r="AV136" s="13" t="s">
        <v>84</v>
      </c>
      <c r="AW136" s="13" t="s">
        <v>32</v>
      </c>
      <c r="AX136" s="13" t="s">
        <v>76</v>
      </c>
      <c r="AY136" s="244" t="s">
        <v>123</v>
      </c>
    </row>
    <row r="137" s="14" customFormat="1">
      <c r="A137" s="14"/>
      <c r="B137" s="245"/>
      <c r="C137" s="246"/>
      <c r="D137" s="236" t="s">
        <v>132</v>
      </c>
      <c r="E137" s="247" t="s">
        <v>1</v>
      </c>
      <c r="F137" s="248" t="s">
        <v>245</v>
      </c>
      <c r="G137" s="246"/>
      <c r="H137" s="249">
        <v>-14.4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132</v>
      </c>
      <c r="AU137" s="255" t="s">
        <v>86</v>
      </c>
      <c r="AV137" s="14" t="s">
        <v>86</v>
      </c>
      <c r="AW137" s="14" t="s">
        <v>32</v>
      </c>
      <c r="AX137" s="14" t="s">
        <v>76</v>
      </c>
      <c r="AY137" s="255" t="s">
        <v>123</v>
      </c>
    </row>
    <row r="138" s="13" customFormat="1">
      <c r="A138" s="13"/>
      <c r="B138" s="234"/>
      <c r="C138" s="235"/>
      <c r="D138" s="236" t="s">
        <v>132</v>
      </c>
      <c r="E138" s="237" t="s">
        <v>1</v>
      </c>
      <c r="F138" s="238" t="s">
        <v>246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132</v>
      </c>
      <c r="AU138" s="244" t="s">
        <v>86</v>
      </c>
      <c r="AV138" s="13" t="s">
        <v>84</v>
      </c>
      <c r="AW138" s="13" t="s">
        <v>32</v>
      </c>
      <c r="AX138" s="13" t="s">
        <v>76</v>
      </c>
      <c r="AY138" s="244" t="s">
        <v>123</v>
      </c>
    </row>
    <row r="139" s="14" customFormat="1">
      <c r="A139" s="14"/>
      <c r="B139" s="245"/>
      <c r="C139" s="246"/>
      <c r="D139" s="236" t="s">
        <v>132</v>
      </c>
      <c r="E139" s="247" t="s">
        <v>1</v>
      </c>
      <c r="F139" s="248" t="s">
        <v>247</v>
      </c>
      <c r="G139" s="246"/>
      <c r="H139" s="249">
        <v>-31.5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132</v>
      </c>
      <c r="AU139" s="255" t="s">
        <v>86</v>
      </c>
      <c r="AV139" s="14" t="s">
        <v>86</v>
      </c>
      <c r="AW139" s="14" t="s">
        <v>32</v>
      </c>
      <c r="AX139" s="14" t="s">
        <v>76</v>
      </c>
      <c r="AY139" s="255" t="s">
        <v>123</v>
      </c>
    </row>
    <row r="140" s="16" customFormat="1">
      <c r="A140" s="16"/>
      <c r="B140" s="270"/>
      <c r="C140" s="271"/>
      <c r="D140" s="236" t="s">
        <v>132</v>
      </c>
      <c r="E140" s="272" t="s">
        <v>1</v>
      </c>
      <c r="F140" s="273" t="s">
        <v>248</v>
      </c>
      <c r="G140" s="271"/>
      <c r="H140" s="274">
        <v>77.564999999999998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80" t="s">
        <v>132</v>
      </c>
      <c r="AU140" s="280" t="s">
        <v>86</v>
      </c>
      <c r="AV140" s="16" t="s">
        <v>147</v>
      </c>
      <c r="AW140" s="16" t="s">
        <v>32</v>
      </c>
      <c r="AX140" s="16" t="s">
        <v>84</v>
      </c>
      <c r="AY140" s="280" t="s">
        <v>123</v>
      </c>
    </row>
    <row r="141" s="2" customFormat="1" ht="44.25" customHeight="1">
      <c r="A141" s="39"/>
      <c r="B141" s="40"/>
      <c r="C141" s="220" t="s">
        <v>86</v>
      </c>
      <c r="D141" s="220" t="s">
        <v>126</v>
      </c>
      <c r="E141" s="221" t="s">
        <v>249</v>
      </c>
      <c r="F141" s="222" t="s">
        <v>250</v>
      </c>
      <c r="G141" s="223" t="s">
        <v>238</v>
      </c>
      <c r="H141" s="224">
        <v>57.600000000000001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147</v>
      </c>
      <c r="AT141" s="232" t="s">
        <v>126</v>
      </c>
      <c r="AU141" s="232" t="s">
        <v>86</v>
      </c>
      <c r="AY141" s="18" t="s">
        <v>123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84</v>
      </c>
      <c r="BK141" s="233">
        <f>ROUND(I141*H141,2)</f>
        <v>0</v>
      </c>
      <c r="BL141" s="18" t="s">
        <v>147</v>
      </c>
      <c r="BM141" s="232" t="s">
        <v>251</v>
      </c>
    </row>
    <row r="142" s="13" customFormat="1">
      <c r="A142" s="13"/>
      <c r="B142" s="234"/>
      <c r="C142" s="235"/>
      <c r="D142" s="236" t="s">
        <v>132</v>
      </c>
      <c r="E142" s="237" t="s">
        <v>1</v>
      </c>
      <c r="F142" s="238" t="s">
        <v>252</v>
      </c>
      <c r="G142" s="235"/>
      <c r="H142" s="237" t="s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132</v>
      </c>
      <c r="AU142" s="244" t="s">
        <v>86</v>
      </c>
      <c r="AV142" s="13" t="s">
        <v>84</v>
      </c>
      <c r="AW142" s="13" t="s">
        <v>32</v>
      </c>
      <c r="AX142" s="13" t="s">
        <v>76</v>
      </c>
      <c r="AY142" s="244" t="s">
        <v>123</v>
      </c>
    </row>
    <row r="143" s="14" customFormat="1">
      <c r="A143" s="14"/>
      <c r="B143" s="245"/>
      <c r="C143" s="246"/>
      <c r="D143" s="236" t="s">
        <v>132</v>
      </c>
      <c r="E143" s="247" t="s">
        <v>1</v>
      </c>
      <c r="F143" s="248" t="s">
        <v>253</v>
      </c>
      <c r="G143" s="246"/>
      <c r="H143" s="249">
        <v>57.600000000000001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132</v>
      </c>
      <c r="AU143" s="255" t="s">
        <v>86</v>
      </c>
      <c r="AV143" s="14" t="s">
        <v>86</v>
      </c>
      <c r="AW143" s="14" t="s">
        <v>32</v>
      </c>
      <c r="AX143" s="14" t="s">
        <v>84</v>
      </c>
      <c r="AY143" s="255" t="s">
        <v>123</v>
      </c>
    </row>
    <row r="144" s="2" customFormat="1" ht="24.15" customHeight="1">
      <c r="A144" s="39"/>
      <c r="B144" s="40"/>
      <c r="C144" s="220" t="s">
        <v>139</v>
      </c>
      <c r="D144" s="220" t="s">
        <v>126</v>
      </c>
      <c r="E144" s="221" t="s">
        <v>254</v>
      </c>
      <c r="F144" s="222" t="s">
        <v>255</v>
      </c>
      <c r="G144" s="223" t="s">
        <v>238</v>
      </c>
      <c r="H144" s="224">
        <v>0.23999999999999999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147</v>
      </c>
      <c r="AT144" s="232" t="s">
        <v>126</v>
      </c>
      <c r="AU144" s="232" t="s">
        <v>86</v>
      </c>
      <c r="AY144" s="18" t="s">
        <v>123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84</v>
      </c>
      <c r="BK144" s="233">
        <f>ROUND(I144*H144,2)</f>
        <v>0</v>
      </c>
      <c r="BL144" s="18" t="s">
        <v>147</v>
      </c>
      <c r="BM144" s="232" t="s">
        <v>256</v>
      </c>
    </row>
    <row r="145" s="13" customFormat="1">
      <c r="A145" s="13"/>
      <c r="B145" s="234"/>
      <c r="C145" s="235"/>
      <c r="D145" s="236" t="s">
        <v>132</v>
      </c>
      <c r="E145" s="237" t="s">
        <v>1</v>
      </c>
      <c r="F145" s="238" t="s">
        <v>257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132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123</v>
      </c>
    </row>
    <row r="146" s="14" customFormat="1">
      <c r="A146" s="14"/>
      <c r="B146" s="245"/>
      <c r="C146" s="246"/>
      <c r="D146" s="236" t="s">
        <v>132</v>
      </c>
      <c r="E146" s="247" t="s">
        <v>1</v>
      </c>
      <c r="F146" s="248" t="s">
        <v>258</v>
      </c>
      <c r="G146" s="246"/>
      <c r="H146" s="249">
        <v>0.23999999999999999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132</v>
      </c>
      <c r="AU146" s="255" t="s">
        <v>86</v>
      </c>
      <c r="AV146" s="14" t="s">
        <v>86</v>
      </c>
      <c r="AW146" s="14" t="s">
        <v>32</v>
      </c>
      <c r="AX146" s="14" t="s">
        <v>84</v>
      </c>
      <c r="AY146" s="255" t="s">
        <v>123</v>
      </c>
    </row>
    <row r="147" s="2" customFormat="1" ht="37.8" customHeight="1">
      <c r="A147" s="39"/>
      <c r="B147" s="40"/>
      <c r="C147" s="220" t="s">
        <v>147</v>
      </c>
      <c r="D147" s="220" t="s">
        <v>126</v>
      </c>
      <c r="E147" s="221" t="s">
        <v>259</v>
      </c>
      <c r="F147" s="222" t="s">
        <v>260</v>
      </c>
      <c r="G147" s="223" t="s">
        <v>238</v>
      </c>
      <c r="H147" s="224">
        <v>57.600000000000001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147</v>
      </c>
      <c r="AT147" s="232" t="s">
        <v>126</v>
      </c>
      <c r="AU147" s="232" t="s">
        <v>86</v>
      </c>
      <c r="AY147" s="18" t="s">
        <v>123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147</v>
      </c>
      <c r="BM147" s="232" t="s">
        <v>261</v>
      </c>
    </row>
    <row r="148" s="13" customFormat="1">
      <c r="A148" s="13"/>
      <c r="B148" s="234"/>
      <c r="C148" s="235"/>
      <c r="D148" s="236" t="s">
        <v>132</v>
      </c>
      <c r="E148" s="237" t="s">
        <v>1</v>
      </c>
      <c r="F148" s="238" t="s">
        <v>262</v>
      </c>
      <c r="G148" s="235"/>
      <c r="H148" s="237" t="s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132</v>
      </c>
      <c r="AU148" s="244" t="s">
        <v>86</v>
      </c>
      <c r="AV148" s="13" t="s">
        <v>84</v>
      </c>
      <c r="AW148" s="13" t="s">
        <v>32</v>
      </c>
      <c r="AX148" s="13" t="s">
        <v>76</v>
      </c>
      <c r="AY148" s="244" t="s">
        <v>123</v>
      </c>
    </row>
    <row r="149" s="14" customFormat="1">
      <c r="A149" s="14"/>
      <c r="B149" s="245"/>
      <c r="C149" s="246"/>
      <c r="D149" s="236" t="s">
        <v>132</v>
      </c>
      <c r="E149" s="247" t="s">
        <v>1</v>
      </c>
      <c r="F149" s="248" t="s">
        <v>263</v>
      </c>
      <c r="G149" s="246"/>
      <c r="H149" s="249">
        <v>57.600000000000001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132</v>
      </c>
      <c r="AU149" s="255" t="s">
        <v>86</v>
      </c>
      <c r="AV149" s="14" t="s">
        <v>86</v>
      </c>
      <c r="AW149" s="14" t="s">
        <v>32</v>
      </c>
      <c r="AX149" s="14" t="s">
        <v>84</v>
      </c>
      <c r="AY149" s="255" t="s">
        <v>123</v>
      </c>
    </row>
    <row r="150" s="2" customFormat="1" ht="44.25" customHeight="1">
      <c r="A150" s="39"/>
      <c r="B150" s="40"/>
      <c r="C150" s="220" t="s">
        <v>122</v>
      </c>
      <c r="D150" s="220" t="s">
        <v>126</v>
      </c>
      <c r="E150" s="221" t="s">
        <v>264</v>
      </c>
      <c r="F150" s="222" t="s">
        <v>265</v>
      </c>
      <c r="G150" s="223" t="s">
        <v>238</v>
      </c>
      <c r="H150" s="224">
        <v>6.1200000000000001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147</v>
      </c>
      <c r="AT150" s="232" t="s">
        <v>126</v>
      </c>
      <c r="AU150" s="232" t="s">
        <v>86</v>
      </c>
      <c r="AY150" s="18" t="s">
        <v>123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84</v>
      </c>
      <c r="BK150" s="233">
        <f>ROUND(I150*H150,2)</f>
        <v>0</v>
      </c>
      <c r="BL150" s="18" t="s">
        <v>147</v>
      </c>
      <c r="BM150" s="232" t="s">
        <v>266</v>
      </c>
    </row>
    <row r="151" s="13" customFormat="1">
      <c r="A151" s="13"/>
      <c r="B151" s="234"/>
      <c r="C151" s="235"/>
      <c r="D151" s="236" t="s">
        <v>132</v>
      </c>
      <c r="E151" s="237" t="s">
        <v>1</v>
      </c>
      <c r="F151" s="238" t="s">
        <v>267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132</v>
      </c>
      <c r="AU151" s="244" t="s">
        <v>86</v>
      </c>
      <c r="AV151" s="13" t="s">
        <v>84</v>
      </c>
      <c r="AW151" s="13" t="s">
        <v>32</v>
      </c>
      <c r="AX151" s="13" t="s">
        <v>76</v>
      </c>
      <c r="AY151" s="244" t="s">
        <v>123</v>
      </c>
    </row>
    <row r="152" s="14" customFormat="1">
      <c r="A152" s="14"/>
      <c r="B152" s="245"/>
      <c r="C152" s="246"/>
      <c r="D152" s="236" t="s">
        <v>132</v>
      </c>
      <c r="E152" s="247" t="s">
        <v>1</v>
      </c>
      <c r="F152" s="248" t="s">
        <v>268</v>
      </c>
      <c r="G152" s="246"/>
      <c r="H152" s="249">
        <v>6.1200000000000001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132</v>
      </c>
      <c r="AU152" s="255" t="s">
        <v>86</v>
      </c>
      <c r="AV152" s="14" t="s">
        <v>86</v>
      </c>
      <c r="AW152" s="14" t="s">
        <v>32</v>
      </c>
      <c r="AX152" s="14" t="s">
        <v>84</v>
      </c>
      <c r="AY152" s="255" t="s">
        <v>123</v>
      </c>
    </row>
    <row r="153" s="2" customFormat="1" ht="62.7" customHeight="1">
      <c r="A153" s="39"/>
      <c r="B153" s="40"/>
      <c r="C153" s="220" t="s">
        <v>159</v>
      </c>
      <c r="D153" s="220" t="s">
        <v>126</v>
      </c>
      <c r="E153" s="221" t="s">
        <v>269</v>
      </c>
      <c r="F153" s="222" t="s">
        <v>270</v>
      </c>
      <c r="G153" s="223" t="s">
        <v>238</v>
      </c>
      <c r="H153" s="224">
        <v>129.285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147</v>
      </c>
      <c r="AT153" s="232" t="s">
        <v>126</v>
      </c>
      <c r="AU153" s="232" t="s">
        <v>86</v>
      </c>
      <c r="AY153" s="18" t="s">
        <v>123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147</v>
      </c>
      <c r="BM153" s="232" t="s">
        <v>271</v>
      </c>
    </row>
    <row r="154" s="14" customFormat="1">
      <c r="A154" s="14"/>
      <c r="B154" s="245"/>
      <c r="C154" s="246"/>
      <c r="D154" s="236" t="s">
        <v>132</v>
      </c>
      <c r="E154" s="247" t="s">
        <v>1</v>
      </c>
      <c r="F154" s="248" t="s">
        <v>272</v>
      </c>
      <c r="G154" s="246"/>
      <c r="H154" s="249">
        <v>129.285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132</v>
      </c>
      <c r="AU154" s="255" t="s">
        <v>86</v>
      </c>
      <c r="AV154" s="14" t="s">
        <v>86</v>
      </c>
      <c r="AW154" s="14" t="s">
        <v>32</v>
      </c>
      <c r="AX154" s="14" t="s">
        <v>84</v>
      </c>
      <c r="AY154" s="255" t="s">
        <v>123</v>
      </c>
    </row>
    <row r="155" s="2" customFormat="1" ht="44.25" customHeight="1">
      <c r="A155" s="39"/>
      <c r="B155" s="40"/>
      <c r="C155" s="220" t="s">
        <v>166</v>
      </c>
      <c r="D155" s="220" t="s">
        <v>126</v>
      </c>
      <c r="E155" s="221" t="s">
        <v>273</v>
      </c>
      <c r="F155" s="222" t="s">
        <v>274</v>
      </c>
      <c r="G155" s="223" t="s">
        <v>275</v>
      </c>
      <c r="H155" s="224">
        <v>219.785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147</v>
      </c>
      <c r="AT155" s="232" t="s">
        <v>126</v>
      </c>
      <c r="AU155" s="232" t="s">
        <v>86</v>
      </c>
      <c r="AY155" s="18" t="s">
        <v>123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147</v>
      </c>
      <c r="BM155" s="232" t="s">
        <v>276</v>
      </c>
    </row>
    <row r="156" s="13" customFormat="1">
      <c r="A156" s="13"/>
      <c r="B156" s="234"/>
      <c r="C156" s="235"/>
      <c r="D156" s="236" t="s">
        <v>132</v>
      </c>
      <c r="E156" s="237" t="s">
        <v>1</v>
      </c>
      <c r="F156" s="238" t="s">
        <v>277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132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123</v>
      </c>
    </row>
    <row r="157" s="14" customFormat="1">
      <c r="A157" s="14"/>
      <c r="B157" s="245"/>
      <c r="C157" s="246"/>
      <c r="D157" s="236" t="s">
        <v>132</v>
      </c>
      <c r="E157" s="247" t="s">
        <v>1</v>
      </c>
      <c r="F157" s="248" t="s">
        <v>278</v>
      </c>
      <c r="G157" s="246"/>
      <c r="H157" s="249">
        <v>219.785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132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123</v>
      </c>
    </row>
    <row r="158" s="2" customFormat="1" ht="44.25" customHeight="1">
      <c r="A158" s="39"/>
      <c r="B158" s="40"/>
      <c r="C158" s="220" t="s">
        <v>172</v>
      </c>
      <c r="D158" s="220" t="s">
        <v>126</v>
      </c>
      <c r="E158" s="221" t="s">
        <v>279</v>
      </c>
      <c r="F158" s="222" t="s">
        <v>280</v>
      </c>
      <c r="G158" s="223" t="s">
        <v>238</v>
      </c>
      <c r="H158" s="224">
        <v>51.840000000000003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147</v>
      </c>
      <c r="AT158" s="232" t="s">
        <v>126</v>
      </c>
      <c r="AU158" s="232" t="s">
        <v>86</v>
      </c>
      <c r="AY158" s="18" t="s">
        <v>123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147</v>
      </c>
      <c r="BM158" s="232" t="s">
        <v>281</v>
      </c>
    </row>
    <row r="159" s="13" customFormat="1">
      <c r="A159" s="13"/>
      <c r="B159" s="234"/>
      <c r="C159" s="235"/>
      <c r="D159" s="236" t="s">
        <v>132</v>
      </c>
      <c r="E159" s="237" t="s">
        <v>1</v>
      </c>
      <c r="F159" s="238" t="s">
        <v>282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132</v>
      </c>
      <c r="AU159" s="244" t="s">
        <v>86</v>
      </c>
      <c r="AV159" s="13" t="s">
        <v>84</v>
      </c>
      <c r="AW159" s="13" t="s">
        <v>32</v>
      </c>
      <c r="AX159" s="13" t="s">
        <v>76</v>
      </c>
      <c r="AY159" s="244" t="s">
        <v>123</v>
      </c>
    </row>
    <row r="160" s="14" customFormat="1">
      <c r="A160" s="14"/>
      <c r="B160" s="245"/>
      <c r="C160" s="246"/>
      <c r="D160" s="236" t="s">
        <v>132</v>
      </c>
      <c r="E160" s="247" t="s">
        <v>1</v>
      </c>
      <c r="F160" s="248" t="s">
        <v>283</v>
      </c>
      <c r="G160" s="246"/>
      <c r="H160" s="249">
        <v>51.840000000000003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132</v>
      </c>
      <c r="AU160" s="255" t="s">
        <v>86</v>
      </c>
      <c r="AV160" s="14" t="s">
        <v>86</v>
      </c>
      <c r="AW160" s="14" t="s">
        <v>32</v>
      </c>
      <c r="AX160" s="14" t="s">
        <v>84</v>
      </c>
      <c r="AY160" s="255" t="s">
        <v>123</v>
      </c>
    </row>
    <row r="161" s="2" customFormat="1" ht="16.5" customHeight="1">
      <c r="A161" s="39"/>
      <c r="B161" s="40"/>
      <c r="C161" s="281" t="s">
        <v>177</v>
      </c>
      <c r="D161" s="281" t="s">
        <v>284</v>
      </c>
      <c r="E161" s="282" t="s">
        <v>285</v>
      </c>
      <c r="F161" s="283" t="s">
        <v>286</v>
      </c>
      <c r="G161" s="284" t="s">
        <v>275</v>
      </c>
      <c r="H161" s="285">
        <v>103.68000000000001</v>
      </c>
      <c r="I161" s="286"/>
      <c r="J161" s="287">
        <f>ROUND(I161*H161,2)</f>
        <v>0</v>
      </c>
      <c r="K161" s="288"/>
      <c r="L161" s="289"/>
      <c r="M161" s="290" t="s">
        <v>1</v>
      </c>
      <c r="N161" s="291" t="s">
        <v>41</v>
      </c>
      <c r="O161" s="92"/>
      <c r="P161" s="230">
        <f>O161*H161</f>
        <v>0</v>
      </c>
      <c r="Q161" s="230">
        <v>1</v>
      </c>
      <c r="R161" s="230">
        <f>Q161*H161</f>
        <v>103.68000000000001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172</v>
      </c>
      <c r="AT161" s="232" t="s">
        <v>284</v>
      </c>
      <c r="AU161" s="232" t="s">
        <v>86</v>
      </c>
      <c r="AY161" s="18" t="s">
        <v>123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84</v>
      </c>
      <c r="BK161" s="233">
        <f>ROUND(I161*H161,2)</f>
        <v>0</v>
      </c>
      <c r="BL161" s="18" t="s">
        <v>147</v>
      </c>
      <c r="BM161" s="232" t="s">
        <v>287</v>
      </c>
    </row>
    <row r="162" s="14" customFormat="1">
      <c r="A162" s="14"/>
      <c r="B162" s="245"/>
      <c r="C162" s="246"/>
      <c r="D162" s="236" t="s">
        <v>132</v>
      </c>
      <c r="E162" s="247" t="s">
        <v>1</v>
      </c>
      <c r="F162" s="248" t="s">
        <v>288</v>
      </c>
      <c r="G162" s="246"/>
      <c r="H162" s="249">
        <v>51.840000000000003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132</v>
      </c>
      <c r="AU162" s="255" t="s">
        <v>86</v>
      </c>
      <c r="AV162" s="14" t="s">
        <v>86</v>
      </c>
      <c r="AW162" s="14" t="s">
        <v>32</v>
      </c>
      <c r="AX162" s="14" t="s">
        <v>84</v>
      </c>
      <c r="AY162" s="255" t="s">
        <v>123</v>
      </c>
    </row>
    <row r="163" s="14" customFormat="1">
      <c r="A163" s="14"/>
      <c r="B163" s="245"/>
      <c r="C163" s="246"/>
      <c r="D163" s="236" t="s">
        <v>132</v>
      </c>
      <c r="E163" s="246"/>
      <c r="F163" s="248" t="s">
        <v>289</v>
      </c>
      <c r="G163" s="246"/>
      <c r="H163" s="249">
        <v>103.68000000000001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132</v>
      </c>
      <c r="AU163" s="255" t="s">
        <v>86</v>
      </c>
      <c r="AV163" s="14" t="s">
        <v>86</v>
      </c>
      <c r="AW163" s="14" t="s">
        <v>4</v>
      </c>
      <c r="AX163" s="14" t="s">
        <v>84</v>
      </c>
      <c r="AY163" s="255" t="s">
        <v>123</v>
      </c>
    </row>
    <row r="164" s="2" customFormat="1" ht="24.15" customHeight="1">
      <c r="A164" s="39"/>
      <c r="B164" s="40"/>
      <c r="C164" s="220" t="s">
        <v>184</v>
      </c>
      <c r="D164" s="220" t="s">
        <v>126</v>
      </c>
      <c r="E164" s="221" t="s">
        <v>290</v>
      </c>
      <c r="F164" s="222" t="s">
        <v>291</v>
      </c>
      <c r="G164" s="223" t="s">
        <v>292</v>
      </c>
      <c r="H164" s="224">
        <v>304.25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41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147</v>
      </c>
      <c r="AT164" s="232" t="s">
        <v>126</v>
      </c>
      <c r="AU164" s="232" t="s">
        <v>86</v>
      </c>
      <c r="AY164" s="18" t="s">
        <v>123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84</v>
      </c>
      <c r="BK164" s="233">
        <f>ROUND(I164*H164,2)</f>
        <v>0</v>
      </c>
      <c r="BL164" s="18" t="s">
        <v>147</v>
      </c>
      <c r="BM164" s="232" t="s">
        <v>293</v>
      </c>
    </row>
    <row r="165" s="14" customFormat="1">
      <c r="A165" s="14"/>
      <c r="B165" s="245"/>
      <c r="C165" s="246"/>
      <c r="D165" s="236" t="s">
        <v>132</v>
      </c>
      <c r="E165" s="247" t="s">
        <v>1</v>
      </c>
      <c r="F165" s="248" t="s">
        <v>294</v>
      </c>
      <c r="G165" s="246"/>
      <c r="H165" s="249">
        <v>304.25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132</v>
      </c>
      <c r="AU165" s="255" t="s">
        <v>86</v>
      </c>
      <c r="AV165" s="14" t="s">
        <v>86</v>
      </c>
      <c r="AW165" s="14" t="s">
        <v>32</v>
      </c>
      <c r="AX165" s="14" t="s">
        <v>84</v>
      </c>
      <c r="AY165" s="255" t="s">
        <v>123</v>
      </c>
    </row>
    <row r="166" s="12" customFormat="1" ht="22.8" customHeight="1">
      <c r="A166" s="12"/>
      <c r="B166" s="204"/>
      <c r="C166" s="205"/>
      <c r="D166" s="206" t="s">
        <v>75</v>
      </c>
      <c r="E166" s="218" t="s">
        <v>189</v>
      </c>
      <c r="F166" s="218" t="s">
        <v>295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SUM(P167:P220)</f>
        <v>0</v>
      </c>
      <c r="Q166" s="212"/>
      <c r="R166" s="213">
        <f>SUM(R167:R220)</f>
        <v>0.0055999999999999999</v>
      </c>
      <c r="S166" s="212"/>
      <c r="T166" s="214">
        <f>SUM(T167:T220)</f>
        <v>49.085000000000001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5" t="s">
        <v>84</v>
      </c>
      <c r="AT166" s="216" t="s">
        <v>75</v>
      </c>
      <c r="AU166" s="216" t="s">
        <v>84</v>
      </c>
      <c r="AY166" s="215" t="s">
        <v>123</v>
      </c>
      <c r="BK166" s="217">
        <f>SUM(BK167:BK220)</f>
        <v>0</v>
      </c>
    </row>
    <row r="167" s="2" customFormat="1" ht="24.15" customHeight="1">
      <c r="A167" s="39"/>
      <c r="B167" s="40"/>
      <c r="C167" s="220" t="s">
        <v>189</v>
      </c>
      <c r="D167" s="220" t="s">
        <v>126</v>
      </c>
      <c r="E167" s="221" t="s">
        <v>296</v>
      </c>
      <c r="F167" s="222" t="s">
        <v>297</v>
      </c>
      <c r="G167" s="223" t="s">
        <v>292</v>
      </c>
      <c r="H167" s="224">
        <v>210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147</v>
      </c>
      <c r="AT167" s="232" t="s">
        <v>126</v>
      </c>
      <c r="AU167" s="232" t="s">
        <v>86</v>
      </c>
      <c r="AY167" s="18" t="s">
        <v>123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84</v>
      </c>
      <c r="BK167" s="233">
        <f>ROUND(I167*H167,2)</f>
        <v>0</v>
      </c>
      <c r="BL167" s="18" t="s">
        <v>147</v>
      </c>
      <c r="BM167" s="232" t="s">
        <v>298</v>
      </c>
    </row>
    <row r="168" s="14" customFormat="1">
      <c r="A168" s="14"/>
      <c r="B168" s="245"/>
      <c r="C168" s="246"/>
      <c r="D168" s="236" t="s">
        <v>132</v>
      </c>
      <c r="E168" s="247" t="s">
        <v>1</v>
      </c>
      <c r="F168" s="248" t="s">
        <v>299</v>
      </c>
      <c r="G168" s="246"/>
      <c r="H168" s="249">
        <v>210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132</v>
      </c>
      <c r="AU168" s="255" t="s">
        <v>86</v>
      </c>
      <c r="AV168" s="14" t="s">
        <v>86</v>
      </c>
      <c r="AW168" s="14" t="s">
        <v>32</v>
      </c>
      <c r="AX168" s="14" t="s">
        <v>84</v>
      </c>
      <c r="AY168" s="255" t="s">
        <v>123</v>
      </c>
    </row>
    <row r="169" s="2" customFormat="1" ht="37.8" customHeight="1">
      <c r="A169" s="39"/>
      <c r="B169" s="40"/>
      <c r="C169" s="220" t="s">
        <v>144</v>
      </c>
      <c r="D169" s="220" t="s">
        <v>126</v>
      </c>
      <c r="E169" s="221" t="s">
        <v>300</v>
      </c>
      <c r="F169" s="222" t="s">
        <v>301</v>
      </c>
      <c r="G169" s="223" t="s">
        <v>238</v>
      </c>
      <c r="H169" s="224">
        <v>15.5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41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147</v>
      </c>
      <c r="AT169" s="232" t="s">
        <v>126</v>
      </c>
      <c r="AU169" s="232" t="s">
        <v>86</v>
      </c>
      <c r="AY169" s="18" t="s">
        <v>123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84</v>
      </c>
      <c r="BK169" s="233">
        <f>ROUND(I169*H169,2)</f>
        <v>0</v>
      </c>
      <c r="BL169" s="18" t="s">
        <v>147</v>
      </c>
      <c r="BM169" s="232" t="s">
        <v>302</v>
      </c>
    </row>
    <row r="170" s="13" customFormat="1">
      <c r="A170" s="13"/>
      <c r="B170" s="234"/>
      <c r="C170" s="235"/>
      <c r="D170" s="236" t="s">
        <v>132</v>
      </c>
      <c r="E170" s="237" t="s">
        <v>1</v>
      </c>
      <c r="F170" s="238" t="s">
        <v>303</v>
      </c>
      <c r="G170" s="235"/>
      <c r="H170" s="237" t="s">
        <v>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132</v>
      </c>
      <c r="AU170" s="244" t="s">
        <v>86</v>
      </c>
      <c r="AV170" s="13" t="s">
        <v>84</v>
      </c>
      <c r="AW170" s="13" t="s">
        <v>32</v>
      </c>
      <c r="AX170" s="13" t="s">
        <v>76</v>
      </c>
      <c r="AY170" s="244" t="s">
        <v>123</v>
      </c>
    </row>
    <row r="171" s="13" customFormat="1">
      <c r="A171" s="13"/>
      <c r="B171" s="234"/>
      <c r="C171" s="235"/>
      <c r="D171" s="236" t="s">
        <v>132</v>
      </c>
      <c r="E171" s="237" t="s">
        <v>1</v>
      </c>
      <c r="F171" s="238" t="s">
        <v>304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132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123</v>
      </c>
    </row>
    <row r="172" s="14" customFormat="1">
      <c r="A172" s="14"/>
      <c r="B172" s="245"/>
      <c r="C172" s="246"/>
      <c r="D172" s="236" t="s">
        <v>132</v>
      </c>
      <c r="E172" s="247" t="s">
        <v>1</v>
      </c>
      <c r="F172" s="248" t="s">
        <v>305</v>
      </c>
      <c r="G172" s="246"/>
      <c r="H172" s="249">
        <v>15.5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132</v>
      </c>
      <c r="AU172" s="255" t="s">
        <v>86</v>
      </c>
      <c r="AV172" s="14" t="s">
        <v>86</v>
      </c>
      <c r="AW172" s="14" t="s">
        <v>32</v>
      </c>
      <c r="AX172" s="14" t="s">
        <v>84</v>
      </c>
      <c r="AY172" s="255" t="s">
        <v>123</v>
      </c>
    </row>
    <row r="173" s="2" customFormat="1" ht="33" customHeight="1">
      <c r="A173" s="39"/>
      <c r="B173" s="40"/>
      <c r="C173" s="220" t="s">
        <v>200</v>
      </c>
      <c r="D173" s="220" t="s">
        <v>126</v>
      </c>
      <c r="E173" s="221" t="s">
        <v>306</v>
      </c>
      <c r="F173" s="222" t="s">
        <v>307</v>
      </c>
      <c r="G173" s="223" t="s">
        <v>238</v>
      </c>
      <c r="H173" s="224">
        <v>15.5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41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147</v>
      </c>
      <c r="AT173" s="232" t="s">
        <v>126</v>
      </c>
      <c r="AU173" s="232" t="s">
        <v>86</v>
      </c>
      <c r="AY173" s="18" t="s">
        <v>123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84</v>
      </c>
      <c r="BK173" s="233">
        <f>ROUND(I173*H173,2)</f>
        <v>0</v>
      </c>
      <c r="BL173" s="18" t="s">
        <v>147</v>
      </c>
      <c r="BM173" s="232" t="s">
        <v>308</v>
      </c>
    </row>
    <row r="174" s="13" customFormat="1">
      <c r="A174" s="13"/>
      <c r="B174" s="234"/>
      <c r="C174" s="235"/>
      <c r="D174" s="236" t="s">
        <v>132</v>
      </c>
      <c r="E174" s="237" t="s">
        <v>1</v>
      </c>
      <c r="F174" s="238" t="s">
        <v>309</v>
      </c>
      <c r="G174" s="235"/>
      <c r="H174" s="237" t="s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132</v>
      </c>
      <c r="AU174" s="244" t="s">
        <v>86</v>
      </c>
      <c r="AV174" s="13" t="s">
        <v>84</v>
      </c>
      <c r="AW174" s="13" t="s">
        <v>32</v>
      </c>
      <c r="AX174" s="13" t="s">
        <v>76</v>
      </c>
      <c r="AY174" s="244" t="s">
        <v>123</v>
      </c>
    </row>
    <row r="175" s="14" customFormat="1">
      <c r="A175" s="14"/>
      <c r="B175" s="245"/>
      <c r="C175" s="246"/>
      <c r="D175" s="236" t="s">
        <v>132</v>
      </c>
      <c r="E175" s="247" t="s">
        <v>1</v>
      </c>
      <c r="F175" s="248" t="s">
        <v>310</v>
      </c>
      <c r="G175" s="246"/>
      <c r="H175" s="249">
        <v>15.5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132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123</v>
      </c>
    </row>
    <row r="176" s="2" customFormat="1" ht="44.25" customHeight="1">
      <c r="A176" s="39"/>
      <c r="B176" s="40"/>
      <c r="C176" s="220" t="s">
        <v>209</v>
      </c>
      <c r="D176" s="220" t="s">
        <v>126</v>
      </c>
      <c r="E176" s="221" t="s">
        <v>311</v>
      </c>
      <c r="F176" s="222" t="s">
        <v>312</v>
      </c>
      <c r="G176" s="223" t="s">
        <v>292</v>
      </c>
      <c r="H176" s="224">
        <v>26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41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147</v>
      </c>
      <c r="AT176" s="232" t="s">
        <v>126</v>
      </c>
      <c r="AU176" s="232" t="s">
        <v>86</v>
      </c>
      <c r="AY176" s="18" t="s">
        <v>123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84</v>
      </c>
      <c r="BK176" s="233">
        <f>ROUND(I176*H176,2)</f>
        <v>0</v>
      </c>
      <c r="BL176" s="18" t="s">
        <v>147</v>
      </c>
      <c r="BM176" s="232" t="s">
        <v>313</v>
      </c>
    </row>
    <row r="177" s="14" customFormat="1">
      <c r="A177" s="14"/>
      <c r="B177" s="245"/>
      <c r="C177" s="246"/>
      <c r="D177" s="236" t="s">
        <v>132</v>
      </c>
      <c r="E177" s="247" t="s">
        <v>1</v>
      </c>
      <c r="F177" s="248" t="s">
        <v>314</v>
      </c>
      <c r="G177" s="246"/>
      <c r="H177" s="249">
        <v>26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132</v>
      </c>
      <c r="AU177" s="255" t="s">
        <v>86</v>
      </c>
      <c r="AV177" s="14" t="s">
        <v>86</v>
      </c>
      <c r="AW177" s="14" t="s">
        <v>32</v>
      </c>
      <c r="AX177" s="14" t="s">
        <v>84</v>
      </c>
      <c r="AY177" s="255" t="s">
        <v>123</v>
      </c>
    </row>
    <row r="178" s="2" customFormat="1" ht="44.25" customHeight="1">
      <c r="A178" s="39"/>
      <c r="B178" s="40"/>
      <c r="C178" s="220" t="s">
        <v>8</v>
      </c>
      <c r="D178" s="220" t="s">
        <v>126</v>
      </c>
      <c r="E178" s="221" t="s">
        <v>315</v>
      </c>
      <c r="F178" s="222" t="s">
        <v>316</v>
      </c>
      <c r="G178" s="223" t="s">
        <v>292</v>
      </c>
      <c r="H178" s="224">
        <v>11.186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41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147</v>
      </c>
      <c r="AT178" s="232" t="s">
        <v>126</v>
      </c>
      <c r="AU178" s="232" t="s">
        <v>86</v>
      </c>
      <c r="AY178" s="18" t="s">
        <v>123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84</v>
      </c>
      <c r="BK178" s="233">
        <f>ROUND(I178*H178,2)</f>
        <v>0</v>
      </c>
      <c r="BL178" s="18" t="s">
        <v>147</v>
      </c>
      <c r="BM178" s="232" t="s">
        <v>317</v>
      </c>
    </row>
    <row r="179" s="14" customFormat="1">
      <c r="A179" s="14"/>
      <c r="B179" s="245"/>
      <c r="C179" s="246"/>
      <c r="D179" s="236" t="s">
        <v>132</v>
      </c>
      <c r="E179" s="247" t="s">
        <v>1</v>
      </c>
      <c r="F179" s="248" t="s">
        <v>318</v>
      </c>
      <c r="G179" s="246"/>
      <c r="H179" s="249">
        <v>11.186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132</v>
      </c>
      <c r="AU179" s="255" t="s">
        <v>86</v>
      </c>
      <c r="AV179" s="14" t="s">
        <v>86</v>
      </c>
      <c r="AW179" s="14" t="s">
        <v>32</v>
      </c>
      <c r="AX179" s="14" t="s">
        <v>84</v>
      </c>
      <c r="AY179" s="255" t="s">
        <v>123</v>
      </c>
    </row>
    <row r="180" s="2" customFormat="1" ht="24.15" customHeight="1">
      <c r="A180" s="39"/>
      <c r="B180" s="40"/>
      <c r="C180" s="220" t="s">
        <v>319</v>
      </c>
      <c r="D180" s="220" t="s">
        <v>126</v>
      </c>
      <c r="E180" s="221" t="s">
        <v>320</v>
      </c>
      <c r="F180" s="222" t="s">
        <v>321</v>
      </c>
      <c r="G180" s="223" t="s">
        <v>292</v>
      </c>
      <c r="H180" s="224">
        <v>37.186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41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147</v>
      </c>
      <c r="AT180" s="232" t="s">
        <v>126</v>
      </c>
      <c r="AU180" s="232" t="s">
        <v>86</v>
      </c>
      <c r="AY180" s="18" t="s">
        <v>123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84</v>
      </c>
      <c r="BK180" s="233">
        <f>ROUND(I180*H180,2)</f>
        <v>0</v>
      </c>
      <c r="BL180" s="18" t="s">
        <v>147</v>
      </c>
      <c r="BM180" s="232" t="s">
        <v>322</v>
      </c>
    </row>
    <row r="181" s="14" customFormat="1">
      <c r="A181" s="14"/>
      <c r="B181" s="245"/>
      <c r="C181" s="246"/>
      <c r="D181" s="236" t="s">
        <v>132</v>
      </c>
      <c r="E181" s="247" t="s">
        <v>1</v>
      </c>
      <c r="F181" s="248" t="s">
        <v>323</v>
      </c>
      <c r="G181" s="246"/>
      <c r="H181" s="249">
        <v>37.186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132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123</v>
      </c>
    </row>
    <row r="182" s="2" customFormat="1" ht="37.8" customHeight="1">
      <c r="A182" s="39"/>
      <c r="B182" s="40"/>
      <c r="C182" s="220" t="s">
        <v>324</v>
      </c>
      <c r="D182" s="220" t="s">
        <v>126</v>
      </c>
      <c r="E182" s="221" t="s">
        <v>325</v>
      </c>
      <c r="F182" s="222" t="s">
        <v>326</v>
      </c>
      <c r="G182" s="223" t="s">
        <v>327</v>
      </c>
      <c r="H182" s="224">
        <v>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147</v>
      </c>
      <c r="AT182" s="232" t="s">
        <v>126</v>
      </c>
      <c r="AU182" s="232" t="s">
        <v>86</v>
      </c>
      <c r="AY182" s="18" t="s">
        <v>123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84</v>
      </c>
      <c r="BK182" s="233">
        <f>ROUND(I182*H182,2)</f>
        <v>0</v>
      </c>
      <c r="BL182" s="18" t="s">
        <v>147</v>
      </c>
      <c r="BM182" s="232" t="s">
        <v>328</v>
      </c>
    </row>
    <row r="183" s="14" customFormat="1">
      <c r="A183" s="14"/>
      <c r="B183" s="245"/>
      <c r="C183" s="246"/>
      <c r="D183" s="236" t="s">
        <v>132</v>
      </c>
      <c r="E183" s="247" t="s">
        <v>1</v>
      </c>
      <c r="F183" s="248" t="s">
        <v>84</v>
      </c>
      <c r="G183" s="246"/>
      <c r="H183" s="249">
        <v>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132</v>
      </c>
      <c r="AU183" s="255" t="s">
        <v>86</v>
      </c>
      <c r="AV183" s="14" t="s">
        <v>86</v>
      </c>
      <c r="AW183" s="14" t="s">
        <v>32</v>
      </c>
      <c r="AX183" s="14" t="s">
        <v>84</v>
      </c>
      <c r="AY183" s="255" t="s">
        <v>123</v>
      </c>
    </row>
    <row r="184" s="2" customFormat="1" ht="37.8" customHeight="1">
      <c r="A184" s="39"/>
      <c r="B184" s="40"/>
      <c r="C184" s="220" t="s">
        <v>329</v>
      </c>
      <c r="D184" s="220" t="s">
        <v>126</v>
      </c>
      <c r="E184" s="221" t="s">
        <v>330</v>
      </c>
      <c r="F184" s="222" t="s">
        <v>331</v>
      </c>
      <c r="G184" s="223" t="s">
        <v>327</v>
      </c>
      <c r="H184" s="224">
        <v>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147</v>
      </c>
      <c r="AT184" s="232" t="s">
        <v>126</v>
      </c>
      <c r="AU184" s="232" t="s">
        <v>86</v>
      </c>
      <c r="AY184" s="18" t="s">
        <v>123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84</v>
      </c>
      <c r="BK184" s="233">
        <f>ROUND(I184*H184,2)</f>
        <v>0</v>
      </c>
      <c r="BL184" s="18" t="s">
        <v>147</v>
      </c>
      <c r="BM184" s="232" t="s">
        <v>332</v>
      </c>
    </row>
    <row r="185" s="14" customFormat="1">
      <c r="A185" s="14"/>
      <c r="B185" s="245"/>
      <c r="C185" s="246"/>
      <c r="D185" s="236" t="s">
        <v>132</v>
      </c>
      <c r="E185" s="247" t="s">
        <v>1</v>
      </c>
      <c r="F185" s="248" t="s">
        <v>84</v>
      </c>
      <c r="G185" s="246"/>
      <c r="H185" s="249">
        <v>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132</v>
      </c>
      <c r="AU185" s="255" t="s">
        <v>86</v>
      </c>
      <c r="AV185" s="14" t="s">
        <v>86</v>
      </c>
      <c r="AW185" s="14" t="s">
        <v>32</v>
      </c>
      <c r="AX185" s="14" t="s">
        <v>84</v>
      </c>
      <c r="AY185" s="255" t="s">
        <v>123</v>
      </c>
    </row>
    <row r="186" s="2" customFormat="1" ht="33" customHeight="1">
      <c r="A186" s="39"/>
      <c r="B186" s="40"/>
      <c r="C186" s="220" t="s">
        <v>333</v>
      </c>
      <c r="D186" s="220" t="s">
        <v>126</v>
      </c>
      <c r="E186" s="221" t="s">
        <v>334</v>
      </c>
      <c r="F186" s="222" t="s">
        <v>335</v>
      </c>
      <c r="G186" s="223" t="s">
        <v>327</v>
      </c>
      <c r="H186" s="224">
        <v>1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147</v>
      </c>
      <c r="AT186" s="232" t="s">
        <v>126</v>
      </c>
      <c r="AU186" s="232" t="s">
        <v>86</v>
      </c>
      <c r="AY186" s="18" t="s">
        <v>123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147</v>
      </c>
      <c r="BM186" s="232" t="s">
        <v>336</v>
      </c>
    </row>
    <row r="187" s="14" customFormat="1">
      <c r="A187" s="14"/>
      <c r="B187" s="245"/>
      <c r="C187" s="246"/>
      <c r="D187" s="236" t="s">
        <v>132</v>
      </c>
      <c r="E187" s="247" t="s">
        <v>1</v>
      </c>
      <c r="F187" s="248" t="s">
        <v>84</v>
      </c>
      <c r="G187" s="246"/>
      <c r="H187" s="249">
        <v>1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132</v>
      </c>
      <c r="AU187" s="255" t="s">
        <v>86</v>
      </c>
      <c r="AV187" s="14" t="s">
        <v>86</v>
      </c>
      <c r="AW187" s="14" t="s">
        <v>32</v>
      </c>
      <c r="AX187" s="14" t="s">
        <v>84</v>
      </c>
      <c r="AY187" s="255" t="s">
        <v>123</v>
      </c>
    </row>
    <row r="188" s="2" customFormat="1" ht="44.25" customHeight="1">
      <c r="A188" s="39"/>
      <c r="B188" s="40"/>
      <c r="C188" s="220" t="s">
        <v>337</v>
      </c>
      <c r="D188" s="220" t="s">
        <v>126</v>
      </c>
      <c r="E188" s="221" t="s">
        <v>338</v>
      </c>
      <c r="F188" s="222" t="s">
        <v>339</v>
      </c>
      <c r="G188" s="223" t="s">
        <v>327</v>
      </c>
      <c r="H188" s="224">
        <v>1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41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147</v>
      </c>
      <c r="AT188" s="232" t="s">
        <v>126</v>
      </c>
      <c r="AU188" s="232" t="s">
        <v>86</v>
      </c>
      <c r="AY188" s="18" t="s">
        <v>123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84</v>
      </c>
      <c r="BK188" s="233">
        <f>ROUND(I188*H188,2)</f>
        <v>0</v>
      </c>
      <c r="BL188" s="18" t="s">
        <v>147</v>
      </c>
      <c r="BM188" s="232" t="s">
        <v>340</v>
      </c>
    </row>
    <row r="189" s="14" customFormat="1">
      <c r="A189" s="14"/>
      <c r="B189" s="245"/>
      <c r="C189" s="246"/>
      <c r="D189" s="236" t="s">
        <v>132</v>
      </c>
      <c r="E189" s="247" t="s">
        <v>1</v>
      </c>
      <c r="F189" s="248" t="s">
        <v>84</v>
      </c>
      <c r="G189" s="246"/>
      <c r="H189" s="249">
        <v>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132</v>
      </c>
      <c r="AU189" s="255" t="s">
        <v>86</v>
      </c>
      <c r="AV189" s="14" t="s">
        <v>86</v>
      </c>
      <c r="AW189" s="14" t="s">
        <v>32</v>
      </c>
      <c r="AX189" s="14" t="s">
        <v>84</v>
      </c>
      <c r="AY189" s="255" t="s">
        <v>123</v>
      </c>
    </row>
    <row r="190" s="2" customFormat="1" ht="37.8" customHeight="1">
      <c r="A190" s="39"/>
      <c r="B190" s="40"/>
      <c r="C190" s="220" t="s">
        <v>7</v>
      </c>
      <c r="D190" s="220" t="s">
        <v>126</v>
      </c>
      <c r="E190" s="221" t="s">
        <v>341</v>
      </c>
      <c r="F190" s="222" t="s">
        <v>342</v>
      </c>
      <c r="G190" s="223" t="s">
        <v>327</v>
      </c>
      <c r="H190" s="224">
        <v>1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41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147</v>
      </c>
      <c r="AT190" s="232" t="s">
        <v>126</v>
      </c>
      <c r="AU190" s="232" t="s">
        <v>86</v>
      </c>
      <c r="AY190" s="18" t="s">
        <v>123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84</v>
      </c>
      <c r="BK190" s="233">
        <f>ROUND(I190*H190,2)</f>
        <v>0</v>
      </c>
      <c r="BL190" s="18" t="s">
        <v>147</v>
      </c>
      <c r="BM190" s="232" t="s">
        <v>343</v>
      </c>
    </row>
    <row r="191" s="14" customFormat="1">
      <c r="A191" s="14"/>
      <c r="B191" s="245"/>
      <c r="C191" s="246"/>
      <c r="D191" s="236" t="s">
        <v>132</v>
      </c>
      <c r="E191" s="247" t="s">
        <v>1</v>
      </c>
      <c r="F191" s="248" t="s">
        <v>84</v>
      </c>
      <c r="G191" s="246"/>
      <c r="H191" s="249">
        <v>1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132</v>
      </c>
      <c r="AU191" s="255" t="s">
        <v>86</v>
      </c>
      <c r="AV191" s="14" t="s">
        <v>86</v>
      </c>
      <c r="AW191" s="14" t="s">
        <v>32</v>
      </c>
      <c r="AX191" s="14" t="s">
        <v>84</v>
      </c>
      <c r="AY191" s="255" t="s">
        <v>123</v>
      </c>
    </row>
    <row r="192" s="2" customFormat="1" ht="62.7" customHeight="1">
      <c r="A192" s="39"/>
      <c r="B192" s="40"/>
      <c r="C192" s="220" t="s">
        <v>344</v>
      </c>
      <c r="D192" s="220" t="s">
        <v>126</v>
      </c>
      <c r="E192" s="221" t="s">
        <v>345</v>
      </c>
      <c r="F192" s="222" t="s">
        <v>346</v>
      </c>
      <c r="G192" s="223" t="s">
        <v>327</v>
      </c>
      <c r="H192" s="224">
        <v>2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147</v>
      </c>
      <c r="AT192" s="232" t="s">
        <v>126</v>
      </c>
      <c r="AU192" s="232" t="s">
        <v>86</v>
      </c>
      <c r="AY192" s="18" t="s">
        <v>123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84</v>
      </c>
      <c r="BK192" s="233">
        <f>ROUND(I192*H192,2)</f>
        <v>0</v>
      </c>
      <c r="BL192" s="18" t="s">
        <v>147</v>
      </c>
      <c r="BM192" s="232" t="s">
        <v>347</v>
      </c>
    </row>
    <row r="193" s="14" customFormat="1">
      <c r="A193" s="14"/>
      <c r="B193" s="245"/>
      <c r="C193" s="246"/>
      <c r="D193" s="236" t="s">
        <v>132</v>
      </c>
      <c r="E193" s="247" t="s">
        <v>1</v>
      </c>
      <c r="F193" s="248" t="s">
        <v>348</v>
      </c>
      <c r="G193" s="246"/>
      <c r="H193" s="249">
        <v>2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132</v>
      </c>
      <c r="AU193" s="255" t="s">
        <v>86</v>
      </c>
      <c r="AV193" s="14" t="s">
        <v>86</v>
      </c>
      <c r="AW193" s="14" t="s">
        <v>32</v>
      </c>
      <c r="AX193" s="14" t="s">
        <v>84</v>
      </c>
      <c r="AY193" s="255" t="s">
        <v>123</v>
      </c>
    </row>
    <row r="194" s="2" customFormat="1" ht="55.5" customHeight="1">
      <c r="A194" s="39"/>
      <c r="B194" s="40"/>
      <c r="C194" s="220" t="s">
        <v>349</v>
      </c>
      <c r="D194" s="220" t="s">
        <v>126</v>
      </c>
      <c r="E194" s="221" t="s">
        <v>350</v>
      </c>
      <c r="F194" s="222" t="s">
        <v>351</v>
      </c>
      <c r="G194" s="223" t="s">
        <v>327</v>
      </c>
      <c r="H194" s="224">
        <v>2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147</v>
      </c>
      <c r="AT194" s="232" t="s">
        <v>126</v>
      </c>
      <c r="AU194" s="232" t="s">
        <v>86</v>
      </c>
      <c r="AY194" s="18" t="s">
        <v>123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147</v>
      </c>
      <c r="BM194" s="232" t="s">
        <v>352</v>
      </c>
    </row>
    <row r="195" s="14" customFormat="1">
      <c r="A195" s="14"/>
      <c r="B195" s="245"/>
      <c r="C195" s="246"/>
      <c r="D195" s="236" t="s">
        <v>132</v>
      </c>
      <c r="E195" s="247" t="s">
        <v>1</v>
      </c>
      <c r="F195" s="248" t="s">
        <v>353</v>
      </c>
      <c r="G195" s="246"/>
      <c r="H195" s="249">
        <v>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132</v>
      </c>
      <c r="AU195" s="255" t="s">
        <v>86</v>
      </c>
      <c r="AV195" s="14" t="s">
        <v>86</v>
      </c>
      <c r="AW195" s="14" t="s">
        <v>32</v>
      </c>
      <c r="AX195" s="14" t="s">
        <v>84</v>
      </c>
      <c r="AY195" s="255" t="s">
        <v>123</v>
      </c>
    </row>
    <row r="196" s="2" customFormat="1" ht="66.75" customHeight="1">
      <c r="A196" s="39"/>
      <c r="B196" s="40"/>
      <c r="C196" s="220" t="s">
        <v>354</v>
      </c>
      <c r="D196" s="220" t="s">
        <v>126</v>
      </c>
      <c r="E196" s="221" t="s">
        <v>355</v>
      </c>
      <c r="F196" s="222" t="s">
        <v>356</v>
      </c>
      <c r="G196" s="223" t="s">
        <v>292</v>
      </c>
      <c r="H196" s="224">
        <v>20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0.26000000000000001</v>
      </c>
      <c r="T196" s="231">
        <f>S196*H196</f>
        <v>5.2000000000000002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147</v>
      </c>
      <c r="AT196" s="232" t="s">
        <v>126</v>
      </c>
      <c r="AU196" s="232" t="s">
        <v>86</v>
      </c>
      <c r="AY196" s="18" t="s">
        <v>123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84</v>
      </c>
      <c r="BK196" s="233">
        <f>ROUND(I196*H196,2)</f>
        <v>0</v>
      </c>
      <c r="BL196" s="18" t="s">
        <v>147</v>
      </c>
      <c r="BM196" s="232" t="s">
        <v>357</v>
      </c>
    </row>
    <row r="197" s="13" customFormat="1">
      <c r="A197" s="13"/>
      <c r="B197" s="234"/>
      <c r="C197" s="235"/>
      <c r="D197" s="236" t="s">
        <v>132</v>
      </c>
      <c r="E197" s="237" t="s">
        <v>1</v>
      </c>
      <c r="F197" s="238" t="s">
        <v>358</v>
      </c>
      <c r="G197" s="235"/>
      <c r="H197" s="237" t="s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132</v>
      </c>
      <c r="AU197" s="244" t="s">
        <v>86</v>
      </c>
      <c r="AV197" s="13" t="s">
        <v>84</v>
      </c>
      <c r="AW197" s="13" t="s">
        <v>32</v>
      </c>
      <c r="AX197" s="13" t="s">
        <v>76</v>
      </c>
      <c r="AY197" s="244" t="s">
        <v>123</v>
      </c>
    </row>
    <row r="198" s="14" customFormat="1">
      <c r="A198" s="14"/>
      <c r="B198" s="245"/>
      <c r="C198" s="246"/>
      <c r="D198" s="236" t="s">
        <v>132</v>
      </c>
      <c r="E198" s="247" t="s">
        <v>1</v>
      </c>
      <c r="F198" s="248" t="s">
        <v>337</v>
      </c>
      <c r="G198" s="246"/>
      <c r="H198" s="249">
        <v>20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132</v>
      </c>
      <c r="AU198" s="255" t="s">
        <v>86</v>
      </c>
      <c r="AV198" s="14" t="s">
        <v>86</v>
      </c>
      <c r="AW198" s="14" t="s">
        <v>32</v>
      </c>
      <c r="AX198" s="14" t="s">
        <v>84</v>
      </c>
      <c r="AY198" s="255" t="s">
        <v>123</v>
      </c>
    </row>
    <row r="199" s="2" customFormat="1" ht="66.75" customHeight="1">
      <c r="A199" s="39"/>
      <c r="B199" s="40"/>
      <c r="C199" s="220" t="s">
        <v>359</v>
      </c>
      <c r="D199" s="220" t="s">
        <v>126</v>
      </c>
      <c r="E199" s="221" t="s">
        <v>360</v>
      </c>
      <c r="F199" s="222" t="s">
        <v>361</v>
      </c>
      <c r="G199" s="223" t="s">
        <v>292</v>
      </c>
      <c r="H199" s="224">
        <v>20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41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0.28999999999999998</v>
      </c>
      <c r="T199" s="231">
        <f>S199*H199</f>
        <v>5.7999999999999998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147</v>
      </c>
      <c r="AT199" s="232" t="s">
        <v>126</v>
      </c>
      <c r="AU199" s="232" t="s">
        <v>86</v>
      </c>
      <c r="AY199" s="18" t="s">
        <v>123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84</v>
      </c>
      <c r="BK199" s="233">
        <f>ROUND(I199*H199,2)</f>
        <v>0</v>
      </c>
      <c r="BL199" s="18" t="s">
        <v>147</v>
      </c>
      <c r="BM199" s="232" t="s">
        <v>362</v>
      </c>
    </row>
    <row r="200" s="14" customFormat="1">
      <c r="A200" s="14"/>
      <c r="B200" s="245"/>
      <c r="C200" s="246"/>
      <c r="D200" s="236" t="s">
        <v>132</v>
      </c>
      <c r="E200" s="247" t="s">
        <v>1</v>
      </c>
      <c r="F200" s="248" t="s">
        <v>337</v>
      </c>
      <c r="G200" s="246"/>
      <c r="H200" s="249">
        <v>20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132</v>
      </c>
      <c r="AU200" s="255" t="s">
        <v>86</v>
      </c>
      <c r="AV200" s="14" t="s">
        <v>86</v>
      </c>
      <c r="AW200" s="14" t="s">
        <v>32</v>
      </c>
      <c r="AX200" s="14" t="s">
        <v>84</v>
      </c>
      <c r="AY200" s="255" t="s">
        <v>123</v>
      </c>
    </row>
    <row r="201" s="2" customFormat="1" ht="66.75" customHeight="1">
      <c r="A201" s="39"/>
      <c r="B201" s="40"/>
      <c r="C201" s="220" t="s">
        <v>314</v>
      </c>
      <c r="D201" s="220" t="s">
        <v>126</v>
      </c>
      <c r="E201" s="221" t="s">
        <v>363</v>
      </c>
      <c r="F201" s="222" t="s">
        <v>364</v>
      </c>
      <c r="G201" s="223" t="s">
        <v>292</v>
      </c>
      <c r="H201" s="224">
        <v>20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41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0.44</v>
      </c>
      <c r="T201" s="231">
        <f>S201*H201</f>
        <v>8.8000000000000007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147</v>
      </c>
      <c r="AT201" s="232" t="s">
        <v>126</v>
      </c>
      <c r="AU201" s="232" t="s">
        <v>86</v>
      </c>
      <c r="AY201" s="18" t="s">
        <v>123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84</v>
      </c>
      <c r="BK201" s="233">
        <f>ROUND(I201*H201,2)</f>
        <v>0</v>
      </c>
      <c r="BL201" s="18" t="s">
        <v>147</v>
      </c>
      <c r="BM201" s="232" t="s">
        <v>365</v>
      </c>
    </row>
    <row r="202" s="14" customFormat="1">
      <c r="A202" s="14"/>
      <c r="B202" s="245"/>
      <c r="C202" s="246"/>
      <c r="D202" s="236" t="s">
        <v>132</v>
      </c>
      <c r="E202" s="247" t="s">
        <v>1</v>
      </c>
      <c r="F202" s="248" t="s">
        <v>337</v>
      </c>
      <c r="G202" s="246"/>
      <c r="H202" s="249">
        <v>20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132</v>
      </c>
      <c r="AU202" s="255" t="s">
        <v>86</v>
      </c>
      <c r="AV202" s="14" t="s">
        <v>86</v>
      </c>
      <c r="AW202" s="14" t="s">
        <v>32</v>
      </c>
      <c r="AX202" s="14" t="s">
        <v>84</v>
      </c>
      <c r="AY202" s="255" t="s">
        <v>123</v>
      </c>
    </row>
    <row r="203" s="2" customFormat="1" ht="44.25" customHeight="1">
      <c r="A203" s="39"/>
      <c r="B203" s="40"/>
      <c r="C203" s="220" t="s">
        <v>366</v>
      </c>
      <c r="D203" s="220" t="s">
        <v>126</v>
      </c>
      <c r="E203" s="221" t="s">
        <v>367</v>
      </c>
      <c r="F203" s="222" t="s">
        <v>368</v>
      </c>
      <c r="G203" s="223" t="s">
        <v>292</v>
      </c>
      <c r="H203" s="224">
        <v>20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41</v>
      </c>
      <c r="O203" s="92"/>
      <c r="P203" s="230">
        <f>O203*H203</f>
        <v>0</v>
      </c>
      <c r="Q203" s="230">
        <v>3.0000000000000001E-05</v>
      </c>
      <c r="R203" s="230">
        <f>Q203*H203</f>
        <v>0.00060000000000000006</v>
      </c>
      <c r="S203" s="230">
        <v>0.069000000000000006</v>
      </c>
      <c r="T203" s="231">
        <f>S203*H203</f>
        <v>1.3800000000000001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147</v>
      </c>
      <c r="AT203" s="232" t="s">
        <v>126</v>
      </c>
      <c r="AU203" s="232" t="s">
        <v>86</v>
      </c>
      <c r="AY203" s="18" t="s">
        <v>123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84</v>
      </c>
      <c r="BK203" s="233">
        <f>ROUND(I203*H203,2)</f>
        <v>0</v>
      </c>
      <c r="BL203" s="18" t="s">
        <v>147</v>
      </c>
      <c r="BM203" s="232" t="s">
        <v>369</v>
      </c>
    </row>
    <row r="204" s="14" customFormat="1">
      <c r="A204" s="14"/>
      <c r="B204" s="245"/>
      <c r="C204" s="246"/>
      <c r="D204" s="236" t="s">
        <v>132</v>
      </c>
      <c r="E204" s="247" t="s">
        <v>1</v>
      </c>
      <c r="F204" s="248" t="s">
        <v>337</v>
      </c>
      <c r="G204" s="246"/>
      <c r="H204" s="249">
        <v>20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132</v>
      </c>
      <c r="AU204" s="255" t="s">
        <v>86</v>
      </c>
      <c r="AV204" s="14" t="s">
        <v>86</v>
      </c>
      <c r="AW204" s="14" t="s">
        <v>32</v>
      </c>
      <c r="AX204" s="14" t="s">
        <v>84</v>
      </c>
      <c r="AY204" s="255" t="s">
        <v>123</v>
      </c>
    </row>
    <row r="205" s="2" customFormat="1" ht="44.25" customHeight="1">
      <c r="A205" s="39"/>
      <c r="B205" s="40"/>
      <c r="C205" s="220" t="s">
        <v>370</v>
      </c>
      <c r="D205" s="220" t="s">
        <v>126</v>
      </c>
      <c r="E205" s="221" t="s">
        <v>371</v>
      </c>
      <c r="F205" s="222" t="s">
        <v>372</v>
      </c>
      <c r="G205" s="223" t="s">
        <v>292</v>
      </c>
      <c r="H205" s="224">
        <v>62.5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41</v>
      </c>
      <c r="O205" s="92"/>
      <c r="P205" s="230">
        <f>O205*H205</f>
        <v>0</v>
      </c>
      <c r="Q205" s="230">
        <v>8.0000000000000007E-05</v>
      </c>
      <c r="R205" s="230">
        <f>Q205*H205</f>
        <v>0.0050000000000000001</v>
      </c>
      <c r="S205" s="230">
        <v>0.23000000000000001</v>
      </c>
      <c r="T205" s="231">
        <f>S205*H205</f>
        <v>14.375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147</v>
      </c>
      <c r="AT205" s="232" t="s">
        <v>126</v>
      </c>
      <c r="AU205" s="232" t="s">
        <v>86</v>
      </c>
      <c r="AY205" s="18" t="s">
        <v>123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84</v>
      </c>
      <c r="BK205" s="233">
        <f>ROUND(I205*H205,2)</f>
        <v>0</v>
      </c>
      <c r="BL205" s="18" t="s">
        <v>147</v>
      </c>
      <c r="BM205" s="232" t="s">
        <v>373</v>
      </c>
    </row>
    <row r="206" s="14" customFormat="1">
      <c r="A206" s="14"/>
      <c r="B206" s="245"/>
      <c r="C206" s="246"/>
      <c r="D206" s="236" t="s">
        <v>132</v>
      </c>
      <c r="E206" s="247" t="s">
        <v>1</v>
      </c>
      <c r="F206" s="248" t="s">
        <v>374</v>
      </c>
      <c r="G206" s="246"/>
      <c r="H206" s="249">
        <v>62.5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132</v>
      </c>
      <c r="AU206" s="255" t="s">
        <v>86</v>
      </c>
      <c r="AV206" s="14" t="s">
        <v>86</v>
      </c>
      <c r="AW206" s="14" t="s">
        <v>32</v>
      </c>
      <c r="AX206" s="14" t="s">
        <v>84</v>
      </c>
      <c r="AY206" s="255" t="s">
        <v>123</v>
      </c>
    </row>
    <row r="207" s="2" customFormat="1" ht="49.05" customHeight="1">
      <c r="A207" s="39"/>
      <c r="B207" s="40"/>
      <c r="C207" s="220" t="s">
        <v>375</v>
      </c>
      <c r="D207" s="220" t="s">
        <v>126</v>
      </c>
      <c r="E207" s="221" t="s">
        <v>376</v>
      </c>
      <c r="F207" s="222" t="s">
        <v>377</v>
      </c>
      <c r="G207" s="223" t="s">
        <v>378</v>
      </c>
      <c r="H207" s="224">
        <v>66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41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0.20499999999999999</v>
      </c>
      <c r="T207" s="231">
        <f>S207*H207</f>
        <v>13.529999999999999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147</v>
      </c>
      <c r="AT207" s="232" t="s">
        <v>126</v>
      </c>
      <c r="AU207" s="232" t="s">
        <v>86</v>
      </c>
      <c r="AY207" s="18" t="s">
        <v>123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84</v>
      </c>
      <c r="BK207" s="233">
        <f>ROUND(I207*H207,2)</f>
        <v>0</v>
      </c>
      <c r="BL207" s="18" t="s">
        <v>147</v>
      </c>
      <c r="BM207" s="232" t="s">
        <v>379</v>
      </c>
    </row>
    <row r="208" s="13" customFormat="1">
      <c r="A208" s="13"/>
      <c r="B208" s="234"/>
      <c r="C208" s="235"/>
      <c r="D208" s="236" t="s">
        <v>132</v>
      </c>
      <c r="E208" s="237" t="s">
        <v>1</v>
      </c>
      <c r="F208" s="238" t="s">
        <v>380</v>
      </c>
      <c r="G208" s="235"/>
      <c r="H208" s="237" t="s">
        <v>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132</v>
      </c>
      <c r="AU208" s="244" t="s">
        <v>86</v>
      </c>
      <c r="AV208" s="13" t="s">
        <v>84</v>
      </c>
      <c r="AW208" s="13" t="s">
        <v>32</v>
      </c>
      <c r="AX208" s="13" t="s">
        <v>76</v>
      </c>
      <c r="AY208" s="244" t="s">
        <v>123</v>
      </c>
    </row>
    <row r="209" s="14" customFormat="1">
      <c r="A209" s="14"/>
      <c r="B209" s="245"/>
      <c r="C209" s="246"/>
      <c r="D209" s="236" t="s">
        <v>132</v>
      </c>
      <c r="E209" s="247" t="s">
        <v>1</v>
      </c>
      <c r="F209" s="248" t="s">
        <v>381</v>
      </c>
      <c r="G209" s="246"/>
      <c r="H209" s="249">
        <v>30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132</v>
      </c>
      <c r="AU209" s="255" t="s">
        <v>86</v>
      </c>
      <c r="AV209" s="14" t="s">
        <v>86</v>
      </c>
      <c r="AW209" s="14" t="s">
        <v>32</v>
      </c>
      <c r="AX209" s="14" t="s">
        <v>76</v>
      </c>
      <c r="AY209" s="255" t="s">
        <v>123</v>
      </c>
    </row>
    <row r="210" s="13" customFormat="1">
      <c r="A210" s="13"/>
      <c r="B210" s="234"/>
      <c r="C210" s="235"/>
      <c r="D210" s="236" t="s">
        <v>132</v>
      </c>
      <c r="E210" s="237" t="s">
        <v>1</v>
      </c>
      <c r="F210" s="238" t="s">
        <v>382</v>
      </c>
      <c r="G210" s="235"/>
      <c r="H210" s="237" t="s">
        <v>1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132</v>
      </c>
      <c r="AU210" s="244" t="s">
        <v>86</v>
      </c>
      <c r="AV210" s="13" t="s">
        <v>84</v>
      </c>
      <c r="AW210" s="13" t="s">
        <v>32</v>
      </c>
      <c r="AX210" s="13" t="s">
        <v>76</v>
      </c>
      <c r="AY210" s="244" t="s">
        <v>123</v>
      </c>
    </row>
    <row r="211" s="14" customFormat="1">
      <c r="A211" s="14"/>
      <c r="B211" s="245"/>
      <c r="C211" s="246"/>
      <c r="D211" s="236" t="s">
        <v>132</v>
      </c>
      <c r="E211" s="247" t="s">
        <v>1</v>
      </c>
      <c r="F211" s="248" t="s">
        <v>383</v>
      </c>
      <c r="G211" s="246"/>
      <c r="H211" s="249">
        <v>36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132</v>
      </c>
      <c r="AU211" s="255" t="s">
        <v>86</v>
      </c>
      <c r="AV211" s="14" t="s">
        <v>86</v>
      </c>
      <c r="AW211" s="14" t="s">
        <v>32</v>
      </c>
      <c r="AX211" s="14" t="s">
        <v>76</v>
      </c>
      <c r="AY211" s="255" t="s">
        <v>123</v>
      </c>
    </row>
    <row r="212" s="16" customFormat="1">
      <c r="A212" s="16"/>
      <c r="B212" s="270"/>
      <c r="C212" s="271"/>
      <c r="D212" s="236" t="s">
        <v>132</v>
      </c>
      <c r="E212" s="272" t="s">
        <v>1</v>
      </c>
      <c r="F212" s="273" t="s">
        <v>248</v>
      </c>
      <c r="G212" s="271"/>
      <c r="H212" s="274">
        <v>66</v>
      </c>
      <c r="I212" s="275"/>
      <c r="J212" s="271"/>
      <c r="K212" s="271"/>
      <c r="L212" s="276"/>
      <c r="M212" s="277"/>
      <c r="N212" s="278"/>
      <c r="O212" s="278"/>
      <c r="P212" s="278"/>
      <c r="Q212" s="278"/>
      <c r="R212" s="278"/>
      <c r="S212" s="278"/>
      <c r="T212" s="279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80" t="s">
        <v>132</v>
      </c>
      <c r="AU212" s="280" t="s">
        <v>86</v>
      </c>
      <c r="AV212" s="16" t="s">
        <v>147</v>
      </c>
      <c r="AW212" s="16" t="s">
        <v>32</v>
      </c>
      <c r="AX212" s="16" t="s">
        <v>84</v>
      </c>
      <c r="AY212" s="280" t="s">
        <v>123</v>
      </c>
    </row>
    <row r="213" s="2" customFormat="1" ht="24.15" customHeight="1">
      <c r="A213" s="39"/>
      <c r="B213" s="40"/>
      <c r="C213" s="220" t="s">
        <v>381</v>
      </c>
      <c r="D213" s="220" t="s">
        <v>126</v>
      </c>
      <c r="E213" s="221" t="s">
        <v>384</v>
      </c>
      <c r="F213" s="222" t="s">
        <v>385</v>
      </c>
      <c r="G213" s="223" t="s">
        <v>378</v>
      </c>
      <c r="H213" s="224">
        <v>85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41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147</v>
      </c>
      <c r="AT213" s="232" t="s">
        <v>126</v>
      </c>
      <c r="AU213" s="232" t="s">
        <v>86</v>
      </c>
      <c r="AY213" s="18" t="s">
        <v>123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84</v>
      </c>
      <c r="BK213" s="233">
        <f>ROUND(I213*H213,2)</f>
        <v>0</v>
      </c>
      <c r="BL213" s="18" t="s">
        <v>147</v>
      </c>
      <c r="BM213" s="232" t="s">
        <v>386</v>
      </c>
    </row>
    <row r="214" s="14" customFormat="1">
      <c r="A214" s="14"/>
      <c r="B214" s="245"/>
      <c r="C214" s="246"/>
      <c r="D214" s="236" t="s">
        <v>132</v>
      </c>
      <c r="E214" s="247" t="s">
        <v>1</v>
      </c>
      <c r="F214" s="248" t="s">
        <v>387</v>
      </c>
      <c r="G214" s="246"/>
      <c r="H214" s="249">
        <v>85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132</v>
      </c>
      <c r="AU214" s="255" t="s">
        <v>86</v>
      </c>
      <c r="AV214" s="14" t="s">
        <v>86</v>
      </c>
      <c r="AW214" s="14" t="s">
        <v>32</v>
      </c>
      <c r="AX214" s="14" t="s">
        <v>84</v>
      </c>
      <c r="AY214" s="255" t="s">
        <v>123</v>
      </c>
    </row>
    <row r="215" s="2" customFormat="1" ht="66.75" customHeight="1">
      <c r="A215" s="39"/>
      <c r="B215" s="40"/>
      <c r="C215" s="220" t="s">
        <v>388</v>
      </c>
      <c r="D215" s="220" t="s">
        <v>126</v>
      </c>
      <c r="E215" s="221" t="s">
        <v>389</v>
      </c>
      <c r="F215" s="222" t="s">
        <v>390</v>
      </c>
      <c r="G215" s="223" t="s">
        <v>378</v>
      </c>
      <c r="H215" s="224">
        <v>20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41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147</v>
      </c>
      <c r="AT215" s="232" t="s">
        <v>126</v>
      </c>
      <c r="AU215" s="232" t="s">
        <v>86</v>
      </c>
      <c r="AY215" s="18" t="s">
        <v>123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84</v>
      </c>
      <c r="BK215" s="233">
        <f>ROUND(I215*H215,2)</f>
        <v>0</v>
      </c>
      <c r="BL215" s="18" t="s">
        <v>147</v>
      </c>
      <c r="BM215" s="232" t="s">
        <v>391</v>
      </c>
    </row>
    <row r="216" s="14" customFormat="1">
      <c r="A216" s="14"/>
      <c r="B216" s="245"/>
      <c r="C216" s="246"/>
      <c r="D216" s="236" t="s">
        <v>132</v>
      </c>
      <c r="E216" s="247" t="s">
        <v>1</v>
      </c>
      <c r="F216" s="248" t="s">
        <v>337</v>
      </c>
      <c r="G216" s="246"/>
      <c r="H216" s="249">
        <v>20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132</v>
      </c>
      <c r="AU216" s="255" t="s">
        <v>86</v>
      </c>
      <c r="AV216" s="14" t="s">
        <v>86</v>
      </c>
      <c r="AW216" s="14" t="s">
        <v>32</v>
      </c>
      <c r="AX216" s="14" t="s">
        <v>84</v>
      </c>
      <c r="AY216" s="255" t="s">
        <v>123</v>
      </c>
    </row>
    <row r="217" s="2" customFormat="1" ht="66.75" customHeight="1">
      <c r="A217" s="39"/>
      <c r="B217" s="40"/>
      <c r="C217" s="220" t="s">
        <v>392</v>
      </c>
      <c r="D217" s="220" t="s">
        <v>126</v>
      </c>
      <c r="E217" s="221" t="s">
        <v>393</v>
      </c>
      <c r="F217" s="222" t="s">
        <v>394</v>
      </c>
      <c r="G217" s="223" t="s">
        <v>378</v>
      </c>
      <c r="H217" s="224">
        <v>70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41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147</v>
      </c>
      <c r="AT217" s="232" t="s">
        <v>126</v>
      </c>
      <c r="AU217" s="232" t="s">
        <v>86</v>
      </c>
      <c r="AY217" s="18" t="s">
        <v>123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84</v>
      </c>
      <c r="BK217" s="233">
        <f>ROUND(I217*H217,2)</f>
        <v>0</v>
      </c>
      <c r="BL217" s="18" t="s">
        <v>147</v>
      </c>
      <c r="BM217" s="232" t="s">
        <v>395</v>
      </c>
    </row>
    <row r="218" s="14" customFormat="1">
      <c r="A218" s="14"/>
      <c r="B218" s="245"/>
      <c r="C218" s="246"/>
      <c r="D218" s="236" t="s">
        <v>132</v>
      </c>
      <c r="E218" s="247" t="s">
        <v>1</v>
      </c>
      <c r="F218" s="248" t="s">
        <v>396</v>
      </c>
      <c r="G218" s="246"/>
      <c r="H218" s="249">
        <v>70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132</v>
      </c>
      <c r="AU218" s="255" t="s">
        <v>86</v>
      </c>
      <c r="AV218" s="14" t="s">
        <v>86</v>
      </c>
      <c r="AW218" s="14" t="s">
        <v>32</v>
      </c>
      <c r="AX218" s="14" t="s">
        <v>84</v>
      </c>
      <c r="AY218" s="255" t="s">
        <v>123</v>
      </c>
    </row>
    <row r="219" s="2" customFormat="1" ht="55.5" customHeight="1">
      <c r="A219" s="39"/>
      <c r="B219" s="40"/>
      <c r="C219" s="220" t="s">
        <v>397</v>
      </c>
      <c r="D219" s="220" t="s">
        <v>126</v>
      </c>
      <c r="E219" s="221" t="s">
        <v>398</v>
      </c>
      <c r="F219" s="222" t="s">
        <v>399</v>
      </c>
      <c r="G219" s="223" t="s">
        <v>292</v>
      </c>
      <c r="H219" s="224">
        <v>20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147</v>
      </c>
      <c r="AT219" s="232" t="s">
        <v>126</v>
      </c>
      <c r="AU219" s="232" t="s">
        <v>86</v>
      </c>
      <c r="AY219" s="18" t="s">
        <v>123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84</v>
      </c>
      <c r="BK219" s="233">
        <f>ROUND(I219*H219,2)</f>
        <v>0</v>
      </c>
      <c r="BL219" s="18" t="s">
        <v>147</v>
      </c>
      <c r="BM219" s="232" t="s">
        <v>400</v>
      </c>
    </row>
    <row r="220" s="14" customFormat="1">
      <c r="A220" s="14"/>
      <c r="B220" s="245"/>
      <c r="C220" s="246"/>
      <c r="D220" s="236" t="s">
        <v>132</v>
      </c>
      <c r="E220" s="247" t="s">
        <v>1</v>
      </c>
      <c r="F220" s="248" t="s">
        <v>337</v>
      </c>
      <c r="G220" s="246"/>
      <c r="H220" s="249">
        <v>20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132</v>
      </c>
      <c r="AU220" s="255" t="s">
        <v>86</v>
      </c>
      <c r="AV220" s="14" t="s">
        <v>86</v>
      </c>
      <c r="AW220" s="14" t="s">
        <v>32</v>
      </c>
      <c r="AX220" s="14" t="s">
        <v>84</v>
      </c>
      <c r="AY220" s="255" t="s">
        <v>123</v>
      </c>
    </row>
    <row r="221" s="12" customFormat="1" ht="22.8" customHeight="1">
      <c r="A221" s="12"/>
      <c r="B221" s="204"/>
      <c r="C221" s="205"/>
      <c r="D221" s="206" t="s">
        <v>75</v>
      </c>
      <c r="E221" s="218" t="s">
        <v>329</v>
      </c>
      <c r="F221" s="218" t="s">
        <v>401</v>
      </c>
      <c r="G221" s="205"/>
      <c r="H221" s="205"/>
      <c r="I221" s="208"/>
      <c r="J221" s="219">
        <f>BK221</f>
        <v>0</v>
      </c>
      <c r="K221" s="205"/>
      <c r="L221" s="210"/>
      <c r="M221" s="211"/>
      <c r="N221" s="212"/>
      <c r="O221" s="212"/>
      <c r="P221" s="213">
        <f>SUM(P222:P270)</f>
        <v>0</v>
      </c>
      <c r="Q221" s="212"/>
      <c r="R221" s="213">
        <f>SUM(R222:R270)</f>
        <v>0.130498</v>
      </c>
      <c r="S221" s="212"/>
      <c r="T221" s="214">
        <f>SUM(T222:T270)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5" t="s">
        <v>84</v>
      </c>
      <c r="AT221" s="216" t="s">
        <v>75</v>
      </c>
      <c r="AU221" s="216" t="s">
        <v>84</v>
      </c>
      <c r="AY221" s="215" t="s">
        <v>123</v>
      </c>
      <c r="BK221" s="217">
        <f>SUM(BK222:BK270)</f>
        <v>0</v>
      </c>
    </row>
    <row r="222" s="2" customFormat="1" ht="55.5" customHeight="1">
      <c r="A222" s="39"/>
      <c r="B222" s="40"/>
      <c r="C222" s="220" t="s">
        <v>402</v>
      </c>
      <c r="D222" s="220" t="s">
        <v>126</v>
      </c>
      <c r="E222" s="221" t="s">
        <v>403</v>
      </c>
      <c r="F222" s="222" t="s">
        <v>404</v>
      </c>
      <c r="G222" s="223" t="s">
        <v>292</v>
      </c>
      <c r="H222" s="224">
        <v>184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147</v>
      </c>
      <c r="AT222" s="232" t="s">
        <v>126</v>
      </c>
      <c r="AU222" s="232" t="s">
        <v>86</v>
      </c>
      <c r="AY222" s="18" t="s">
        <v>123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147</v>
      </c>
      <c r="BM222" s="232" t="s">
        <v>405</v>
      </c>
    </row>
    <row r="223" s="14" customFormat="1">
      <c r="A223" s="14"/>
      <c r="B223" s="245"/>
      <c r="C223" s="246"/>
      <c r="D223" s="236" t="s">
        <v>132</v>
      </c>
      <c r="E223" s="247" t="s">
        <v>1</v>
      </c>
      <c r="F223" s="248" t="s">
        <v>406</v>
      </c>
      <c r="G223" s="246"/>
      <c r="H223" s="249">
        <v>184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132</v>
      </c>
      <c r="AU223" s="255" t="s">
        <v>86</v>
      </c>
      <c r="AV223" s="14" t="s">
        <v>86</v>
      </c>
      <c r="AW223" s="14" t="s">
        <v>32</v>
      </c>
      <c r="AX223" s="14" t="s">
        <v>84</v>
      </c>
      <c r="AY223" s="255" t="s">
        <v>123</v>
      </c>
    </row>
    <row r="224" s="2" customFormat="1" ht="37.8" customHeight="1">
      <c r="A224" s="39"/>
      <c r="B224" s="40"/>
      <c r="C224" s="220" t="s">
        <v>407</v>
      </c>
      <c r="D224" s="220" t="s">
        <v>126</v>
      </c>
      <c r="E224" s="221" t="s">
        <v>408</v>
      </c>
      <c r="F224" s="222" t="s">
        <v>409</v>
      </c>
      <c r="G224" s="223" t="s">
        <v>292</v>
      </c>
      <c r="H224" s="224">
        <v>102.5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147</v>
      </c>
      <c r="AT224" s="232" t="s">
        <v>126</v>
      </c>
      <c r="AU224" s="232" t="s">
        <v>86</v>
      </c>
      <c r="AY224" s="18" t="s">
        <v>123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147</v>
      </c>
      <c r="BM224" s="232" t="s">
        <v>410</v>
      </c>
    </row>
    <row r="225" s="13" customFormat="1">
      <c r="A225" s="13"/>
      <c r="B225" s="234"/>
      <c r="C225" s="235"/>
      <c r="D225" s="236" t="s">
        <v>132</v>
      </c>
      <c r="E225" s="237" t="s">
        <v>1</v>
      </c>
      <c r="F225" s="238" t="s">
        <v>411</v>
      </c>
      <c r="G225" s="235"/>
      <c r="H225" s="237" t="s">
        <v>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132</v>
      </c>
      <c r="AU225" s="244" t="s">
        <v>86</v>
      </c>
      <c r="AV225" s="13" t="s">
        <v>84</v>
      </c>
      <c r="AW225" s="13" t="s">
        <v>32</v>
      </c>
      <c r="AX225" s="13" t="s">
        <v>76</v>
      </c>
      <c r="AY225" s="244" t="s">
        <v>123</v>
      </c>
    </row>
    <row r="226" s="14" customFormat="1">
      <c r="A226" s="14"/>
      <c r="B226" s="245"/>
      <c r="C226" s="246"/>
      <c r="D226" s="236" t="s">
        <v>132</v>
      </c>
      <c r="E226" s="247" t="s">
        <v>1</v>
      </c>
      <c r="F226" s="248" t="s">
        <v>412</v>
      </c>
      <c r="G226" s="246"/>
      <c r="H226" s="249">
        <v>102.5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132</v>
      </c>
      <c r="AU226" s="255" t="s">
        <v>86</v>
      </c>
      <c r="AV226" s="14" t="s">
        <v>86</v>
      </c>
      <c r="AW226" s="14" t="s">
        <v>32</v>
      </c>
      <c r="AX226" s="14" t="s">
        <v>84</v>
      </c>
      <c r="AY226" s="255" t="s">
        <v>123</v>
      </c>
    </row>
    <row r="227" s="2" customFormat="1" ht="24.15" customHeight="1">
      <c r="A227" s="39"/>
      <c r="B227" s="40"/>
      <c r="C227" s="220" t="s">
        <v>383</v>
      </c>
      <c r="D227" s="220" t="s">
        <v>126</v>
      </c>
      <c r="E227" s="221" t="s">
        <v>413</v>
      </c>
      <c r="F227" s="222" t="s">
        <v>414</v>
      </c>
      <c r="G227" s="223" t="s">
        <v>238</v>
      </c>
      <c r="H227" s="224">
        <v>16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41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147</v>
      </c>
      <c r="AT227" s="232" t="s">
        <v>126</v>
      </c>
      <c r="AU227" s="232" t="s">
        <v>86</v>
      </c>
      <c r="AY227" s="18" t="s">
        <v>123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84</v>
      </c>
      <c r="BK227" s="233">
        <f>ROUND(I227*H227,2)</f>
        <v>0</v>
      </c>
      <c r="BL227" s="18" t="s">
        <v>147</v>
      </c>
      <c r="BM227" s="232" t="s">
        <v>415</v>
      </c>
    </row>
    <row r="228" s="14" customFormat="1">
      <c r="A228" s="14"/>
      <c r="B228" s="245"/>
      <c r="C228" s="246"/>
      <c r="D228" s="236" t="s">
        <v>132</v>
      </c>
      <c r="E228" s="247" t="s">
        <v>1</v>
      </c>
      <c r="F228" s="248" t="s">
        <v>416</v>
      </c>
      <c r="G228" s="246"/>
      <c r="H228" s="249">
        <v>16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132</v>
      </c>
      <c r="AU228" s="255" t="s">
        <v>86</v>
      </c>
      <c r="AV228" s="14" t="s">
        <v>86</v>
      </c>
      <c r="AW228" s="14" t="s">
        <v>32</v>
      </c>
      <c r="AX228" s="14" t="s">
        <v>84</v>
      </c>
      <c r="AY228" s="255" t="s">
        <v>123</v>
      </c>
    </row>
    <row r="229" s="2" customFormat="1" ht="37.8" customHeight="1">
      <c r="A229" s="39"/>
      <c r="B229" s="40"/>
      <c r="C229" s="220" t="s">
        <v>417</v>
      </c>
      <c r="D229" s="220" t="s">
        <v>126</v>
      </c>
      <c r="E229" s="221" t="s">
        <v>418</v>
      </c>
      <c r="F229" s="222" t="s">
        <v>419</v>
      </c>
      <c r="G229" s="223" t="s">
        <v>292</v>
      </c>
      <c r="H229" s="224">
        <v>184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41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147</v>
      </c>
      <c r="AT229" s="232" t="s">
        <v>126</v>
      </c>
      <c r="AU229" s="232" t="s">
        <v>86</v>
      </c>
      <c r="AY229" s="18" t="s">
        <v>123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84</v>
      </c>
      <c r="BK229" s="233">
        <f>ROUND(I229*H229,2)</f>
        <v>0</v>
      </c>
      <c r="BL229" s="18" t="s">
        <v>147</v>
      </c>
      <c r="BM229" s="232" t="s">
        <v>420</v>
      </c>
    </row>
    <row r="230" s="14" customFormat="1">
      <c r="A230" s="14"/>
      <c r="B230" s="245"/>
      <c r="C230" s="246"/>
      <c r="D230" s="236" t="s">
        <v>132</v>
      </c>
      <c r="E230" s="247" t="s">
        <v>1</v>
      </c>
      <c r="F230" s="248" t="s">
        <v>421</v>
      </c>
      <c r="G230" s="246"/>
      <c r="H230" s="249">
        <v>184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132</v>
      </c>
      <c r="AU230" s="255" t="s">
        <v>86</v>
      </c>
      <c r="AV230" s="14" t="s">
        <v>86</v>
      </c>
      <c r="AW230" s="14" t="s">
        <v>32</v>
      </c>
      <c r="AX230" s="14" t="s">
        <v>84</v>
      </c>
      <c r="AY230" s="255" t="s">
        <v>123</v>
      </c>
    </row>
    <row r="231" s="2" customFormat="1" ht="16.5" customHeight="1">
      <c r="A231" s="39"/>
      <c r="B231" s="40"/>
      <c r="C231" s="281" t="s">
        <v>422</v>
      </c>
      <c r="D231" s="281" t="s">
        <v>284</v>
      </c>
      <c r="E231" s="282" t="s">
        <v>423</v>
      </c>
      <c r="F231" s="283" t="s">
        <v>424</v>
      </c>
      <c r="G231" s="284" t="s">
        <v>425</v>
      </c>
      <c r="H231" s="285">
        <v>7.1760000000000002</v>
      </c>
      <c r="I231" s="286"/>
      <c r="J231" s="287">
        <f>ROUND(I231*H231,2)</f>
        <v>0</v>
      </c>
      <c r="K231" s="288"/>
      <c r="L231" s="289"/>
      <c r="M231" s="290" t="s">
        <v>1</v>
      </c>
      <c r="N231" s="291" t="s">
        <v>41</v>
      </c>
      <c r="O231" s="92"/>
      <c r="P231" s="230">
        <f>O231*H231</f>
        <v>0</v>
      </c>
      <c r="Q231" s="230">
        <v>0.001</v>
      </c>
      <c r="R231" s="230">
        <f>Q231*H231</f>
        <v>0.0071760000000000001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172</v>
      </c>
      <c r="AT231" s="232" t="s">
        <v>284</v>
      </c>
      <c r="AU231" s="232" t="s">
        <v>86</v>
      </c>
      <c r="AY231" s="18" t="s">
        <v>123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84</v>
      </c>
      <c r="BK231" s="233">
        <f>ROUND(I231*H231,2)</f>
        <v>0</v>
      </c>
      <c r="BL231" s="18" t="s">
        <v>147</v>
      </c>
      <c r="BM231" s="232" t="s">
        <v>426</v>
      </c>
    </row>
    <row r="232" s="14" customFormat="1">
      <c r="A232" s="14"/>
      <c r="B232" s="245"/>
      <c r="C232" s="246"/>
      <c r="D232" s="236" t="s">
        <v>132</v>
      </c>
      <c r="E232" s="247" t="s">
        <v>1</v>
      </c>
      <c r="F232" s="248" t="s">
        <v>427</v>
      </c>
      <c r="G232" s="246"/>
      <c r="H232" s="249">
        <v>5.9800000000000004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132</v>
      </c>
      <c r="AU232" s="255" t="s">
        <v>86</v>
      </c>
      <c r="AV232" s="14" t="s">
        <v>86</v>
      </c>
      <c r="AW232" s="14" t="s">
        <v>32</v>
      </c>
      <c r="AX232" s="14" t="s">
        <v>84</v>
      </c>
      <c r="AY232" s="255" t="s">
        <v>123</v>
      </c>
    </row>
    <row r="233" s="14" customFormat="1">
      <c r="A233" s="14"/>
      <c r="B233" s="245"/>
      <c r="C233" s="246"/>
      <c r="D233" s="236" t="s">
        <v>132</v>
      </c>
      <c r="E233" s="246"/>
      <c r="F233" s="248" t="s">
        <v>428</v>
      </c>
      <c r="G233" s="246"/>
      <c r="H233" s="249">
        <v>7.1760000000000002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132</v>
      </c>
      <c r="AU233" s="255" t="s">
        <v>86</v>
      </c>
      <c r="AV233" s="14" t="s">
        <v>86</v>
      </c>
      <c r="AW233" s="14" t="s">
        <v>4</v>
      </c>
      <c r="AX233" s="14" t="s">
        <v>84</v>
      </c>
      <c r="AY233" s="255" t="s">
        <v>123</v>
      </c>
    </row>
    <row r="234" s="2" customFormat="1" ht="44.25" customHeight="1">
      <c r="A234" s="39"/>
      <c r="B234" s="40"/>
      <c r="C234" s="220" t="s">
        <v>429</v>
      </c>
      <c r="D234" s="220" t="s">
        <v>126</v>
      </c>
      <c r="E234" s="221" t="s">
        <v>430</v>
      </c>
      <c r="F234" s="222" t="s">
        <v>431</v>
      </c>
      <c r="G234" s="223" t="s">
        <v>327</v>
      </c>
      <c r="H234" s="224">
        <v>1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41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147</v>
      </c>
      <c r="AT234" s="232" t="s">
        <v>126</v>
      </c>
      <c r="AU234" s="232" t="s">
        <v>86</v>
      </c>
      <c r="AY234" s="18" t="s">
        <v>123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84</v>
      </c>
      <c r="BK234" s="233">
        <f>ROUND(I234*H234,2)</f>
        <v>0</v>
      </c>
      <c r="BL234" s="18" t="s">
        <v>147</v>
      </c>
      <c r="BM234" s="232" t="s">
        <v>432</v>
      </c>
    </row>
    <row r="235" s="14" customFormat="1">
      <c r="A235" s="14"/>
      <c r="B235" s="245"/>
      <c r="C235" s="246"/>
      <c r="D235" s="236" t="s">
        <v>132</v>
      </c>
      <c r="E235" s="247" t="s">
        <v>1</v>
      </c>
      <c r="F235" s="248" t="s">
        <v>84</v>
      </c>
      <c r="G235" s="246"/>
      <c r="H235" s="249">
        <v>1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132</v>
      </c>
      <c r="AU235" s="255" t="s">
        <v>86</v>
      </c>
      <c r="AV235" s="14" t="s">
        <v>86</v>
      </c>
      <c r="AW235" s="14" t="s">
        <v>32</v>
      </c>
      <c r="AX235" s="14" t="s">
        <v>84</v>
      </c>
      <c r="AY235" s="255" t="s">
        <v>123</v>
      </c>
    </row>
    <row r="236" s="2" customFormat="1" ht="16.5" customHeight="1">
      <c r="A236" s="39"/>
      <c r="B236" s="40"/>
      <c r="C236" s="281" t="s">
        <v>433</v>
      </c>
      <c r="D236" s="281" t="s">
        <v>284</v>
      </c>
      <c r="E236" s="282" t="s">
        <v>434</v>
      </c>
      <c r="F236" s="283" t="s">
        <v>435</v>
      </c>
      <c r="G236" s="284" t="s">
        <v>238</v>
      </c>
      <c r="H236" s="285">
        <v>0.125</v>
      </c>
      <c r="I236" s="286"/>
      <c r="J236" s="287">
        <f>ROUND(I236*H236,2)</f>
        <v>0</v>
      </c>
      <c r="K236" s="288"/>
      <c r="L236" s="289"/>
      <c r="M236" s="290" t="s">
        <v>1</v>
      </c>
      <c r="N236" s="291" t="s">
        <v>41</v>
      </c>
      <c r="O236" s="92"/>
      <c r="P236" s="230">
        <f>O236*H236</f>
        <v>0</v>
      </c>
      <c r="Q236" s="230">
        <v>0.22</v>
      </c>
      <c r="R236" s="230">
        <f>Q236*H236</f>
        <v>0.0275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172</v>
      </c>
      <c r="AT236" s="232" t="s">
        <v>284</v>
      </c>
      <c r="AU236" s="232" t="s">
        <v>86</v>
      </c>
      <c r="AY236" s="18" t="s">
        <v>123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84</v>
      </c>
      <c r="BK236" s="233">
        <f>ROUND(I236*H236,2)</f>
        <v>0</v>
      </c>
      <c r="BL236" s="18" t="s">
        <v>147</v>
      </c>
      <c r="BM236" s="232" t="s">
        <v>436</v>
      </c>
    </row>
    <row r="237" s="14" customFormat="1">
      <c r="A237" s="14"/>
      <c r="B237" s="245"/>
      <c r="C237" s="246"/>
      <c r="D237" s="236" t="s">
        <v>132</v>
      </c>
      <c r="E237" s="247" t="s">
        <v>1</v>
      </c>
      <c r="F237" s="248" t="s">
        <v>437</v>
      </c>
      <c r="G237" s="246"/>
      <c r="H237" s="249">
        <v>0.125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132</v>
      </c>
      <c r="AU237" s="255" t="s">
        <v>86</v>
      </c>
      <c r="AV237" s="14" t="s">
        <v>86</v>
      </c>
      <c r="AW237" s="14" t="s">
        <v>32</v>
      </c>
      <c r="AX237" s="14" t="s">
        <v>84</v>
      </c>
      <c r="AY237" s="255" t="s">
        <v>123</v>
      </c>
    </row>
    <row r="238" s="2" customFormat="1" ht="24.15" customHeight="1">
      <c r="A238" s="39"/>
      <c r="B238" s="40"/>
      <c r="C238" s="220" t="s">
        <v>438</v>
      </c>
      <c r="D238" s="220" t="s">
        <v>126</v>
      </c>
      <c r="E238" s="221" t="s">
        <v>439</v>
      </c>
      <c r="F238" s="222" t="s">
        <v>440</v>
      </c>
      <c r="G238" s="223" t="s">
        <v>292</v>
      </c>
      <c r="H238" s="224">
        <v>368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41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147</v>
      </c>
      <c r="AT238" s="232" t="s">
        <v>126</v>
      </c>
      <c r="AU238" s="232" t="s">
        <v>86</v>
      </c>
      <c r="AY238" s="18" t="s">
        <v>123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84</v>
      </c>
      <c r="BK238" s="233">
        <f>ROUND(I238*H238,2)</f>
        <v>0</v>
      </c>
      <c r="BL238" s="18" t="s">
        <v>147</v>
      </c>
      <c r="BM238" s="232" t="s">
        <v>441</v>
      </c>
    </row>
    <row r="239" s="13" customFormat="1">
      <c r="A239" s="13"/>
      <c r="B239" s="234"/>
      <c r="C239" s="235"/>
      <c r="D239" s="236" t="s">
        <v>132</v>
      </c>
      <c r="E239" s="237" t="s">
        <v>1</v>
      </c>
      <c r="F239" s="238" t="s">
        <v>442</v>
      </c>
      <c r="G239" s="235"/>
      <c r="H239" s="237" t="s">
        <v>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132</v>
      </c>
      <c r="AU239" s="244" t="s">
        <v>86</v>
      </c>
      <c r="AV239" s="13" t="s">
        <v>84</v>
      </c>
      <c r="AW239" s="13" t="s">
        <v>32</v>
      </c>
      <c r="AX239" s="13" t="s">
        <v>76</v>
      </c>
      <c r="AY239" s="244" t="s">
        <v>123</v>
      </c>
    </row>
    <row r="240" s="14" customFormat="1">
      <c r="A240" s="14"/>
      <c r="B240" s="245"/>
      <c r="C240" s="246"/>
      <c r="D240" s="236" t="s">
        <v>132</v>
      </c>
      <c r="E240" s="247" t="s">
        <v>1</v>
      </c>
      <c r="F240" s="248" t="s">
        <v>443</v>
      </c>
      <c r="G240" s="246"/>
      <c r="H240" s="249">
        <v>368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132</v>
      </c>
      <c r="AU240" s="255" t="s">
        <v>86</v>
      </c>
      <c r="AV240" s="14" t="s">
        <v>86</v>
      </c>
      <c r="AW240" s="14" t="s">
        <v>32</v>
      </c>
      <c r="AX240" s="14" t="s">
        <v>84</v>
      </c>
      <c r="AY240" s="255" t="s">
        <v>123</v>
      </c>
    </row>
    <row r="241" s="2" customFormat="1" ht="24.15" customHeight="1">
      <c r="A241" s="39"/>
      <c r="B241" s="40"/>
      <c r="C241" s="220" t="s">
        <v>444</v>
      </c>
      <c r="D241" s="220" t="s">
        <v>126</v>
      </c>
      <c r="E241" s="221" t="s">
        <v>445</v>
      </c>
      <c r="F241" s="222" t="s">
        <v>446</v>
      </c>
      <c r="G241" s="223" t="s">
        <v>292</v>
      </c>
      <c r="H241" s="224">
        <v>368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147</v>
      </c>
      <c r="AT241" s="232" t="s">
        <v>126</v>
      </c>
      <c r="AU241" s="232" t="s">
        <v>86</v>
      </c>
      <c r="AY241" s="18" t="s">
        <v>123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147</v>
      </c>
      <c r="BM241" s="232" t="s">
        <v>447</v>
      </c>
    </row>
    <row r="242" s="13" customFormat="1">
      <c r="A242" s="13"/>
      <c r="B242" s="234"/>
      <c r="C242" s="235"/>
      <c r="D242" s="236" t="s">
        <v>132</v>
      </c>
      <c r="E242" s="237" t="s">
        <v>1</v>
      </c>
      <c r="F242" s="238" t="s">
        <v>448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132</v>
      </c>
      <c r="AU242" s="244" t="s">
        <v>86</v>
      </c>
      <c r="AV242" s="13" t="s">
        <v>84</v>
      </c>
      <c r="AW242" s="13" t="s">
        <v>32</v>
      </c>
      <c r="AX242" s="13" t="s">
        <v>76</v>
      </c>
      <c r="AY242" s="244" t="s">
        <v>123</v>
      </c>
    </row>
    <row r="243" s="14" customFormat="1">
      <c r="A243" s="14"/>
      <c r="B243" s="245"/>
      <c r="C243" s="246"/>
      <c r="D243" s="236" t="s">
        <v>132</v>
      </c>
      <c r="E243" s="247" t="s">
        <v>1</v>
      </c>
      <c r="F243" s="248" t="s">
        <v>443</v>
      </c>
      <c r="G243" s="246"/>
      <c r="H243" s="249">
        <v>368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132</v>
      </c>
      <c r="AU243" s="255" t="s">
        <v>86</v>
      </c>
      <c r="AV243" s="14" t="s">
        <v>86</v>
      </c>
      <c r="AW243" s="14" t="s">
        <v>32</v>
      </c>
      <c r="AX243" s="14" t="s">
        <v>84</v>
      </c>
      <c r="AY243" s="255" t="s">
        <v>123</v>
      </c>
    </row>
    <row r="244" s="2" customFormat="1" ht="21.75" customHeight="1">
      <c r="A244" s="39"/>
      <c r="B244" s="40"/>
      <c r="C244" s="220" t="s">
        <v>449</v>
      </c>
      <c r="D244" s="220" t="s">
        <v>126</v>
      </c>
      <c r="E244" s="221" t="s">
        <v>450</v>
      </c>
      <c r="F244" s="222" t="s">
        <v>451</v>
      </c>
      <c r="G244" s="223" t="s">
        <v>292</v>
      </c>
      <c r="H244" s="224">
        <v>368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41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147</v>
      </c>
      <c r="AT244" s="232" t="s">
        <v>126</v>
      </c>
      <c r="AU244" s="232" t="s">
        <v>86</v>
      </c>
      <c r="AY244" s="18" t="s">
        <v>123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84</v>
      </c>
      <c r="BK244" s="233">
        <f>ROUND(I244*H244,2)</f>
        <v>0</v>
      </c>
      <c r="BL244" s="18" t="s">
        <v>147</v>
      </c>
      <c r="BM244" s="232" t="s">
        <v>452</v>
      </c>
    </row>
    <row r="245" s="13" customFormat="1">
      <c r="A245" s="13"/>
      <c r="B245" s="234"/>
      <c r="C245" s="235"/>
      <c r="D245" s="236" t="s">
        <v>132</v>
      </c>
      <c r="E245" s="237" t="s">
        <v>1</v>
      </c>
      <c r="F245" s="238" t="s">
        <v>448</v>
      </c>
      <c r="G245" s="235"/>
      <c r="H245" s="237" t="s">
        <v>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132</v>
      </c>
      <c r="AU245" s="244" t="s">
        <v>86</v>
      </c>
      <c r="AV245" s="13" t="s">
        <v>84</v>
      </c>
      <c r="AW245" s="13" t="s">
        <v>32</v>
      </c>
      <c r="AX245" s="13" t="s">
        <v>76</v>
      </c>
      <c r="AY245" s="244" t="s">
        <v>123</v>
      </c>
    </row>
    <row r="246" s="14" customFormat="1">
      <c r="A246" s="14"/>
      <c r="B246" s="245"/>
      <c r="C246" s="246"/>
      <c r="D246" s="236" t="s">
        <v>132</v>
      </c>
      <c r="E246" s="247" t="s">
        <v>1</v>
      </c>
      <c r="F246" s="248" t="s">
        <v>443</v>
      </c>
      <c r="G246" s="246"/>
      <c r="H246" s="249">
        <v>368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132</v>
      </c>
      <c r="AU246" s="255" t="s">
        <v>86</v>
      </c>
      <c r="AV246" s="14" t="s">
        <v>86</v>
      </c>
      <c r="AW246" s="14" t="s">
        <v>32</v>
      </c>
      <c r="AX246" s="14" t="s">
        <v>84</v>
      </c>
      <c r="AY246" s="255" t="s">
        <v>123</v>
      </c>
    </row>
    <row r="247" s="2" customFormat="1" ht="24.15" customHeight="1">
      <c r="A247" s="39"/>
      <c r="B247" s="40"/>
      <c r="C247" s="220" t="s">
        <v>453</v>
      </c>
      <c r="D247" s="220" t="s">
        <v>126</v>
      </c>
      <c r="E247" s="221" t="s">
        <v>454</v>
      </c>
      <c r="F247" s="222" t="s">
        <v>455</v>
      </c>
      <c r="G247" s="223" t="s">
        <v>292</v>
      </c>
      <c r="H247" s="224">
        <v>552</v>
      </c>
      <c r="I247" s="225"/>
      <c r="J247" s="226">
        <f>ROUND(I247*H247,2)</f>
        <v>0</v>
      </c>
      <c r="K247" s="227"/>
      <c r="L247" s="45"/>
      <c r="M247" s="228" t="s">
        <v>1</v>
      </c>
      <c r="N247" s="229" t="s">
        <v>41</v>
      </c>
      <c r="O247" s="92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147</v>
      </c>
      <c r="AT247" s="232" t="s">
        <v>126</v>
      </c>
      <c r="AU247" s="232" t="s">
        <v>86</v>
      </c>
      <c r="AY247" s="18" t="s">
        <v>123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84</v>
      </c>
      <c r="BK247" s="233">
        <f>ROUND(I247*H247,2)</f>
        <v>0</v>
      </c>
      <c r="BL247" s="18" t="s">
        <v>147</v>
      </c>
      <c r="BM247" s="232" t="s">
        <v>456</v>
      </c>
    </row>
    <row r="248" s="13" customFormat="1">
      <c r="A248" s="13"/>
      <c r="B248" s="234"/>
      <c r="C248" s="235"/>
      <c r="D248" s="236" t="s">
        <v>132</v>
      </c>
      <c r="E248" s="237" t="s">
        <v>1</v>
      </c>
      <c r="F248" s="238" t="s">
        <v>457</v>
      </c>
      <c r="G248" s="235"/>
      <c r="H248" s="237" t="s">
        <v>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132</v>
      </c>
      <c r="AU248" s="244" t="s">
        <v>86</v>
      </c>
      <c r="AV248" s="13" t="s">
        <v>84</v>
      </c>
      <c r="AW248" s="13" t="s">
        <v>32</v>
      </c>
      <c r="AX248" s="13" t="s">
        <v>76</v>
      </c>
      <c r="AY248" s="244" t="s">
        <v>123</v>
      </c>
    </row>
    <row r="249" s="14" customFormat="1">
      <c r="A249" s="14"/>
      <c r="B249" s="245"/>
      <c r="C249" s="246"/>
      <c r="D249" s="236" t="s">
        <v>132</v>
      </c>
      <c r="E249" s="247" t="s">
        <v>1</v>
      </c>
      <c r="F249" s="248" t="s">
        <v>458</v>
      </c>
      <c r="G249" s="246"/>
      <c r="H249" s="249">
        <v>552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132</v>
      </c>
      <c r="AU249" s="255" t="s">
        <v>86</v>
      </c>
      <c r="AV249" s="14" t="s">
        <v>86</v>
      </c>
      <c r="AW249" s="14" t="s">
        <v>32</v>
      </c>
      <c r="AX249" s="14" t="s">
        <v>84</v>
      </c>
      <c r="AY249" s="255" t="s">
        <v>123</v>
      </c>
    </row>
    <row r="250" s="2" customFormat="1" ht="44.25" customHeight="1">
      <c r="A250" s="39"/>
      <c r="B250" s="40"/>
      <c r="C250" s="220" t="s">
        <v>459</v>
      </c>
      <c r="D250" s="220" t="s">
        <v>126</v>
      </c>
      <c r="E250" s="221" t="s">
        <v>460</v>
      </c>
      <c r="F250" s="222" t="s">
        <v>461</v>
      </c>
      <c r="G250" s="223" t="s">
        <v>327</v>
      </c>
      <c r="H250" s="224">
        <v>1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41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147</v>
      </c>
      <c r="AT250" s="232" t="s">
        <v>126</v>
      </c>
      <c r="AU250" s="232" t="s">
        <v>86</v>
      </c>
      <c r="AY250" s="18" t="s">
        <v>123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84</v>
      </c>
      <c r="BK250" s="233">
        <f>ROUND(I250*H250,2)</f>
        <v>0</v>
      </c>
      <c r="BL250" s="18" t="s">
        <v>147</v>
      </c>
      <c r="BM250" s="232" t="s">
        <v>462</v>
      </c>
    </row>
    <row r="251" s="14" customFormat="1">
      <c r="A251" s="14"/>
      <c r="B251" s="245"/>
      <c r="C251" s="246"/>
      <c r="D251" s="236" t="s">
        <v>132</v>
      </c>
      <c r="E251" s="247" t="s">
        <v>1</v>
      </c>
      <c r="F251" s="248" t="s">
        <v>84</v>
      </c>
      <c r="G251" s="246"/>
      <c r="H251" s="249">
        <v>1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132</v>
      </c>
      <c r="AU251" s="255" t="s">
        <v>86</v>
      </c>
      <c r="AV251" s="14" t="s">
        <v>86</v>
      </c>
      <c r="AW251" s="14" t="s">
        <v>32</v>
      </c>
      <c r="AX251" s="14" t="s">
        <v>84</v>
      </c>
      <c r="AY251" s="255" t="s">
        <v>123</v>
      </c>
    </row>
    <row r="252" s="2" customFormat="1" ht="16.5" customHeight="1">
      <c r="A252" s="39"/>
      <c r="B252" s="40"/>
      <c r="C252" s="281" t="s">
        <v>463</v>
      </c>
      <c r="D252" s="281" t="s">
        <v>284</v>
      </c>
      <c r="E252" s="282" t="s">
        <v>464</v>
      </c>
      <c r="F252" s="283" t="s">
        <v>465</v>
      </c>
      <c r="G252" s="284" t="s">
        <v>327</v>
      </c>
      <c r="H252" s="285">
        <v>1.2</v>
      </c>
      <c r="I252" s="286"/>
      <c r="J252" s="287">
        <f>ROUND(I252*H252,2)</f>
        <v>0</v>
      </c>
      <c r="K252" s="288"/>
      <c r="L252" s="289"/>
      <c r="M252" s="290" t="s">
        <v>1</v>
      </c>
      <c r="N252" s="291" t="s">
        <v>41</v>
      </c>
      <c r="O252" s="92"/>
      <c r="P252" s="230">
        <f>O252*H252</f>
        <v>0</v>
      </c>
      <c r="Q252" s="230">
        <v>0.040000000000000001</v>
      </c>
      <c r="R252" s="230">
        <f>Q252*H252</f>
        <v>0.048000000000000001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172</v>
      </c>
      <c r="AT252" s="232" t="s">
        <v>284</v>
      </c>
      <c r="AU252" s="232" t="s">
        <v>86</v>
      </c>
      <c r="AY252" s="18" t="s">
        <v>123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84</v>
      </c>
      <c r="BK252" s="233">
        <f>ROUND(I252*H252,2)</f>
        <v>0</v>
      </c>
      <c r="BL252" s="18" t="s">
        <v>147</v>
      </c>
      <c r="BM252" s="232" t="s">
        <v>466</v>
      </c>
    </row>
    <row r="253" s="14" customFormat="1">
      <c r="A253" s="14"/>
      <c r="B253" s="245"/>
      <c r="C253" s="246"/>
      <c r="D253" s="236" t="s">
        <v>132</v>
      </c>
      <c r="E253" s="247" t="s">
        <v>1</v>
      </c>
      <c r="F253" s="248" t="s">
        <v>84</v>
      </c>
      <c r="G253" s="246"/>
      <c r="H253" s="249">
        <v>1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132</v>
      </c>
      <c r="AU253" s="255" t="s">
        <v>86</v>
      </c>
      <c r="AV253" s="14" t="s">
        <v>86</v>
      </c>
      <c r="AW253" s="14" t="s">
        <v>32</v>
      </c>
      <c r="AX253" s="14" t="s">
        <v>84</v>
      </c>
      <c r="AY253" s="255" t="s">
        <v>123</v>
      </c>
    </row>
    <row r="254" s="14" customFormat="1">
      <c r="A254" s="14"/>
      <c r="B254" s="245"/>
      <c r="C254" s="246"/>
      <c r="D254" s="236" t="s">
        <v>132</v>
      </c>
      <c r="E254" s="246"/>
      <c r="F254" s="248" t="s">
        <v>467</v>
      </c>
      <c r="G254" s="246"/>
      <c r="H254" s="249">
        <v>1.2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132</v>
      </c>
      <c r="AU254" s="255" t="s">
        <v>86</v>
      </c>
      <c r="AV254" s="14" t="s">
        <v>86</v>
      </c>
      <c r="AW254" s="14" t="s">
        <v>4</v>
      </c>
      <c r="AX254" s="14" t="s">
        <v>84</v>
      </c>
      <c r="AY254" s="255" t="s">
        <v>123</v>
      </c>
    </row>
    <row r="255" s="2" customFormat="1" ht="21.75" customHeight="1">
      <c r="A255" s="39"/>
      <c r="B255" s="40"/>
      <c r="C255" s="220" t="s">
        <v>468</v>
      </c>
      <c r="D255" s="220" t="s">
        <v>126</v>
      </c>
      <c r="E255" s="221" t="s">
        <v>469</v>
      </c>
      <c r="F255" s="222" t="s">
        <v>470</v>
      </c>
      <c r="G255" s="223" t="s">
        <v>327</v>
      </c>
      <c r="H255" s="224">
        <v>1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41</v>
      </c>
      <c r="O255" s="92"/>
      <c r="P255" s="230">
        <f>O255*H255</f>
        <v>0</v>
      </c>
      <c r="Q255" s="230">
        <v>5.0000000000000002E-05</v>
      </c>
      <c r="R255" s="230">
        <f>Q255*H255</f>
        <v>5.0000000000000002E-05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147</v>
      </c>
      <c r="AT255" s="232" t="s">
        <v>126</v>
      </c>
      <c r="AU255" s="232" t="s">
        <v>86</v>
      </c>
      <c r="AY255" s="18" t="s">
        <v>123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84</v>
      </c>
      <c r="BK255" s="233">
        <f>ROUND(I255*H255,2)</f>
        <v>0</v>
      </c>
      <c r="BL255" s="18" t="s">
        <v>147</v>
      </c>
      <c r="BM255" s="232" t="s">
        <v>471</v>
      </c>
    </row>
    <row r="256" s="14" customFormat="1">
      <c r="A256" s="14"/>
      <c r="B256" s="245"/>
      <c r="C256" s="246"/>
      <c r="D256" s="236" t="s">
        <v>132</v>
      </c>
      <c r="E256" s="247" t="s">
        <v>1</v>
      </c>
      <c r="F256" s="248" t="s">
        <v>84</v>
      </c>
      <c r="G256" s="246"/>
      <c r="H256" s="249">
        <v>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132</v>
      </c>
      <c r="AU256" s="255" t="s">
        <v>86</v>
      </c>
      <c r="AV256" s="14" t="s">
        <v>86</v>
      </c>
      <c r="AW256" s="14" t="s">
        <v>32</v>
      </c>
      <c r="AX256" s="14" t="s">
        <v>84</v>
      </c>
      <c r="AY256" s="255" t="s">
        <v>123</v>
      </c>
    </row>
    <row r="257" s="2" customFormat="1" ht="21.75" customHeight="1">
      <c r="A257" s="39"/>
      <c r="B257" s="40"/>
      <c r="C257" s="281" t="s">
        <v>472</v>
      </c>
      <c r="D257" s="281" t="s">
        <v>284</v>
      </c>
      <c r="E257" s="282" t="s">
        <v>473</v>
      </c>
      <c r="F257" s="283" t="s">
        <v>474</v>
      </c>
      <c r="G257" s="284" t="s">
        <v>327</v>
      </c>
      <c r="H257" s="285">
        <v>3</v>
      </c>
      <c r="I257" s="286"/>
      <c r="J257" s="287">
        <f>ROUND(I257*H257,2)</f>
        <v>0</v>
      </c>
      <c r="K257" s="288"/>
      <c r="L257" s="289"/>
      <c r="M257" s="290" t="s">
        <v>1</v>
      </c>
      <c r="N257" s="291" t="s">
        <v>41</v>
      </c>
      <c r="O257" s="92"/>
      <c r="P257" s="230">
        <f>O257*H257</f>
        <v>0</v>
      </c>
      <c r="Q257" s="230">
        <v>0.0058999999999999999</v>
      </c>
      <c r="R257" s="230">
        <f>Q257*H257</f>
        <v>0.0177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172</v>
      </c>
      <c r="AT257" s="232" t="s">
        <v>284</v>
      </c>
      <c r="AU257" s="232" t="s">
        <v>86</v>
      </c>
      <c r="AY257" s="18" t="s">
        <v>123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84</v>
      </c>
      <c r="BK257" s="233">
        <f>ROUND(I257*H257,2)</f>
        <v>0</v>
      </c>
      <c r="BL257" s="18" t="s">
        <v>147</v>
      </c>
      <c r="BM257" s="232" t="s">
        <v>475</v>
      </c>
    </row>
    <row r="258" s="14" customFormat="1">
      <c r="A258" s="14"/>
      <c r="B258" s="245"/>
      <c r="C258" s="246"/>
      <c r="D258" s="236" t="s">
        <v>132</v>
      </c>
      <c r="E258" s="247" t="s">
        <v>1</v>
      </c>
      <c r="F258" s="248" t="s">
        <v>476</v>
      </c>
      <c r="G258" s="246"/>
      <c r="H258" s="249">
        <v>3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132</v>
      </c>
      <c r="AU258" s="255" t="s">
        <v>86</v>
      </c>
      <c r="AV258" s="14" t="s">
        <v>86</v>
      </c>
      <c r="AW258" s="14" t="s">
        <v>32</v>
      </c>
      <c r="AX258" s="14" t="s">
        <v>84</v>
      </c>
      <c r="AY258" s="255" t="s">
        <v>123</v>
      </c>
    </row>
    <row r="259" s="2" customFormat="1" ht="49.05" customHeight="1">
      <c r="A259" s="39"/>
      <c r="B259" s="40"/>
      <c r="C259" s="220" t="s">
        <v>477</v>
      </c>
      <c r="D259" s="220" t="s">
        <v>126</v>
      </c>
      <c r="E259" s="221" t="s">
        <v>478</v>
      </c>
      <c r="F259" s="222" t="s">
        <v>479</v>
      </c>
      <c r="G259" s="223" t="s">
        <v>292</v>
      </c>
      <c r="H259" s="224">
        <v>184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41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147</v>
      </c>
      <c r="AT259" s="232" t="s">
        <v>126</v>
      </c>
      <c r="AU259" s="232" t="s">
        <v>86</v>
      </c>
      <c r="AY259" s="18" t="s">
        <v>123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84</v>
      </c>
      <c r="BK259" s="233">
        <f>ROUND(I259*H259,2)</f>
        <v>0</v>
      </c>
      <c r="BL259" s="18" t="s">
        <v>147</v>
      </c>
      <c r="BM259" s="232" t="s">
        <v>480</v>
      </c>
    </row>
    <row r="260" s="14" customFormat="1">
      <c r="A260" s="14"/>
      <c r="B260" s="245"/>
      <c r="C260" s="246"/>
      <c r="D260" s="236" t="s">
        <v>132</v>
      </c>
      <c r="E260" s="247" t="s">
        <v>1</v>
      </c>
      <c r="F260" s="248" t="s">
        <v>481</v>
      </c>
      <c r="G260" s="246"/>
      <c r="H260" s="249">
        <v>184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132</v>
      </c>
      <c r="AU260" s="255" t="s">
        <v>86</v>
      </c>
      <c r="AV260" s="14" t="s">
        <v>86</v>
      </c>
      <c r="AW260" s="14" t="s">
        <v>32</v>
      </c>
      <c r="AX260" s="14" t="s">
        <v>84</v>
      </c>
      <c r="AY260" s="255" t="s">
        <v>123</v>
      </c>
    </row>
    <row r="261" s="2" customFormat="1" ht="24.15" customHeight="1">
      <c r="A261" s="39"/>
      <c r="B261" s="40"/>
      <c r="C261" s="220" t="s">
        <v>482</v>
      </c>
      <c r="D261" s="220" t="s">
        <v>126</v>
      </c>
      <c r="E261" s="221" t="s">
        <v>483</v>
      </c>
      <c r="F261" s="222" t="s">
        <v>484</v>
      </c>
      <c r="G261" s="223" t="s">
        <v>292</v>
      </c>
      <c r="H261" s="224">
        <v>1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41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147</v>
      </c>
      <c r="AT261" s="232" t="s">
        <v>126</v>
      </c>
      <c r="AU261" s="232" t="s">
        <v>86</v>
      </c>
      <c r="AY261" s="18" t="s">
        <v>123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84</v>
      </c>
      <c r="BK261" s="233">
        <f>ROUND(I261*H261,2)</f>
        <v>0</v>
      </c>
      <c r="BL261" s="18" t="s">
        <v>147</v>
      </c>
      <c r="BM261" s="232" t="s">
        <v>485</v>
      </c>
    </row>
    <row r="262" s="14" customFormat="1">
      <c r="A262" s="14"/>
      <c r="B262" s="245"/>
      <c r="C262" s="246"/>
      <c r="D262" s="236" t="s">
        <v>132</v>
      </c>
      <c r="E262" s="247" t="s">
        <v>1</v>
      </c>
      <c r="F262" s="248" t="s">
        <v>84</v>
      </c>
      <c r="G262" s="246"/>
      <c r="H262" s="249">
        <v>1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132</v>
      </c>
      <c r="AU262" s="255" t="s">
        <v>86</v>
      </c>
      <c r="AV262" s="14" t="s">
        <v>86</v>
      </c>
      <c r="AW262" s="14" t="s">
        <v>32</v>
      </c>
      <c r="AX262" s="14" t="s">
        <v>84</v>
      </c>
      <c r="AY262" s="255" t="s">
        <v>123</v>
      </c>
    </row>
    <row r="263" s="2" customFormat="1" ht="16.5" customHeight="1">
      <c r="A263" s="39"/>
      <c r="B263" s="40"/>
      <c r="C263" s="281" t="s">
        <v>486</v>
      </c>
      <c r="D263" s="281" t="s">
        <v>284</v>
      </c>
      <c r="E263" s="282" t="s">
        <v>487</v>
      </c>
      <c r="F263" s="283" t="s">
        <v>488</v>
      </c>
      <c r="G263" s="284" t="s">
        <v>238</v>
      </c>
      <c r="H263" s="285">
        <v>0.12</v>
      </c>
      <c r="I263" s="286"/>
      <c r="J263" s="287">
        <f>ROUND(I263*H263,2)</f>
        <v>0</v>
      </c>
      <c r="K263" s="288"/>
      <c r="L263" s="289"/>
      <c r="M263" s="290" t="s">
        <v>1</v>
      </c>
      <c r="N263" s="291" t="s">
        <v>41</v>
      </c>
      <c r="O263" s="92"/>
      <c r="P263" s="230">
        <f>O263*H263</f>
        <v>0</v>
      </c>
      <c r="Q263" s="230">
        <v>0.20000000000000001</v>
      </c>
      <c r="R263" s="230">
        <f>Q263*H263</f>
        <v>0.024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172</v>
      </c>
      <c r="AT263" s="232" t="s">
        <v>284</v>
      </c>
      <c r="AU263" s="232" t="s">
        <v>86</v>
      </c>
      <c r="AY263" s="18" t="s">
        <v>123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147</v>
      </c>
      <c r="BM263" s="232" t="s">
        <v>489</v>
      </c>
    </row>
    <row r="264" s="14" customFormat="1">
      <c r="A264" s="14"/>
      <c r="B264" s="245"/>
      <c r="C264" s="246"/>
      <c r="D264" s="236" t="s">
        <v>132</v>
      </c>
      <c r="E264" s="247" t="s">
        <v>1</v>
      </c>
      <c r="F264" s="248" t="s">
        <v>490</v>
      </c>
      <c r="G264" s="246"/>
      <c r="H264" s="249">
        <v>0.10000000000000001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132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123</v>
      </c>
    </row>
    <row r="265" s="14" customFormat="1">
      <c r="A265" s="14"/>
      <c r="B265" s="245"/>
      <c r="C265" s="246"/>
      <c r="D265" s="236" t="s">
        <v>132</v>
      </c>
      <c r="E265" s="246"/>
      <c r="F265" s="248" t="s">
        <v>491</v>
      </c>
      <c r="G265" s="246"/>
      <c r="H265" s="249">
        <v>0.12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132</v>
      </c>
      <c r="AU265" s="255" t="s">
        <v>86</v>
      </c>
      <c r="AV265" s="14" t="s">
        <v>86</v>
      </c>
      <c r="AW265" s="14" t="s">
        <v>4</v>
      </c>
      <c r="AX265" s="14" t="s">
        <v>84</v>
      </c>
      <c r="AY265" s="255" t="s">
        <v>123</v>
      </c>
    </row>
    <row r="266" s="2" customFormat="1" ht="24.15" customHeight="1">
      <c r="A266" s="39"/>
      <c r="B266" s="40"/>
      <c r="C266" s="220" t="s">
        <v>492</v>
      </c>
      <c r="D266" s="220" t="s">
        <v>126</v>
      </c>
      <c r="E266" s="221" t="s">
        <v>493</v>
      </c>
      <c r="F266" s="222" t="s">
        <v>494</v>
      </c>
      <c r="G266" s="223" t="s">
        <v>275</v>
      </c>
      <c r="H266" s="224">
        <v>0.0060000000000000001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41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147</v>
      </c>
      <c r="AT266" s="232" t="s">
        <v>126</v>
      </c>
      <c r="AU266" s="232" t="s">
        <v>86</v>
      </c>
      <c r="AY266" s="18" t="s">
        <v>123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84</v>
      </c>
      <c r="BK266" s="233">
        <f>ROUND(I266*H266,2)</f>
        <v>0</v>
      </c>
      <c r="BL266" s="18" t="s">
        <v>147</v>
      </c>
      <c r="BM266" s="232" t="s">
        <v>495</v>
      </c>
    </row>
    <row r="267" s="14" customFormat="1">
      <c r="A267" s="14"/>
      <c r="B267" s="245"/>
      <c r="C267" s="246"/>
      <c r="D267" s="236" t="s">
        <v>132</v>
      </c>
      <c r="E267" s="247" t="s">
        <v>1</v>
      </c>
      <c r="F267" s="248" t="s">
        <v>496</v>
      </c>
      <c r="G267" s="246"/>
      <c r="H267" s="249">
        <v>0.0060000000000000001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132</v>
      </c>
      <c r="AU267" s="255" t="s">
        <v>86</v>
      </c>
      <c r="AV267" s="14" t="s">
        <v>86</v>
      </c>
      <c r="AW267" s="14" t="s">
        <v>32</v>
      </c>
      <c r="AX267" s="14" t="s">
        <v>84</v>
      </c>
      <c r="AY267" s="255" t="s">
        <v>123</v>
      </c>
    </row>
    <row r="268" s="2" customFormat="1" ht="16.5" customHeight="1">
      <c r="A268" s="39"/>
      <c r="B268" s="40"/>
      <c r="C268" s="281" t="s">
        <v>497</v>
      </c>
      <c r="D268" s="281" t="s">
        <v>284</v>
      </c>
      <c r="E268" s="282" t="s">
        <v>498</v>
      </c>
      <c r="F268" s="283" t="s">
        <v>499</v>
      </c>
      <c r="G268" s="284" t="s">
        <v>425</v>
      </c>
      <c r="H268" s="285">
        <v>6.0720000000000001</v>
      </c>
      <c r="I268" s="286"/>
      <c r="J268" s="287">
        <f>ROUND(I268*H268,2)</f>
        <v>0</v>
      </c>
      <c r="K268" s="288"/>
      <c r="L268" s="289"/>
      <c r="M268" s="290" t="s">
        <v>1</v>
      </c>
      <c r="N268" s="291" t="s">
        <v>41</v>
      </c>
      <c r="O268" s="92"/>
      <c r="P268" s="230">
        <f>O268*H268</f>
        <v>0</v>
      </c>
      <c r="Q268" s="230">
        <v>0.001</v>
      </c>
      <c r="R268" s="230">
        <f>Q268*H268</f>
        <v>0.0060720000000000001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172</v>
      </c>
      <c r="AT268" s="232" t="s">
        <v>284</v>
      </c>
      <c r="AU268" s="232" t="s">
        <v>86</v>
      </c>
      <c r="AY268" s="18" t="s">
        <v>123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84</v>
      </c>
      <c r="BK268" s="233">
        <f>ROUND(I268*H268,2)</f>
        <v>0</v>
      </c>
      <c r="BL268" s="18" t="s">
        <v>147</v>
      </c>
      <c r="BM268" s="232" t="s">
        <v>500</v>
      </c>
    </row>
    <row r="269" s="14" customFormat="1">
      <c r="A269" s="14"/>
      <c r="B269" s="245"/>
      <c r="C269" s="246"/>
      <c r="D269" s="236" t="s">
        <v>132</v>
      </c>
      <c r="E269" s="247" t="s">
        <v>1</v>
      </c>
      <c r="F269" s="248" t="s">
        <v>501</v>
      </c>
      <c r="G269" s="246"/>
      <c r="H269" s="249">
        <v>5.5199999999999996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132</v>
      </c>
      <c r="AU269" s="255" t="s">
        <v>86</v>
      </c>
      <c r="AV269" s="14" t="s">
        <v>86</v>
      </c>
      <c r="AW269" s="14" t="s">
        <v>32</v>
      </c>
      <c r="AX269" s="14" t="s">
        <v>84</v>
      </c>
      <c r="AY269" s="255" t="s">
        <v>123</v>
      </c>
    </row>
    <row r="270" s="14" customFormat="1">
      <c r="A270" s="14"/>
      <c r="B270" s="245"/>
      <c r="C270" s="246"/>
      <c r="D270" s="236" t="s">
        <v>132</v>
      </c>
      <c r="E270" s="246"/>
      <c r="F270" s="248" t="s">
        <v>502</v>
      </c>
      <c r="G270" s="246"/>
      <c r="H270" s="249">
        <v>6.0720000000000001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132</v>
      </c>
      <c r="AU270" s="255" t="s">
        <v>86</v>
      </c>
      <c r="AV270" s="14" t="s">
        <v>86</v>
      </c>
      <c r="AW270" s="14" t="s">
        <v>4</v>
      </c>
      <c r="AX270" s="14" t="s">
        <v>84</v>
      </c>
      <c r="AY270" s="255" t="s">
        <v>123</v>
      </c>
    </row>
    <row r="271" s="12" customFormat="1" ht="22.8" customHeight="1">
      <c r="A271" s="12"/>
      <c r="B271" s="204"/>
      <c r="C271" s="205"/>
      <c r="D271" s="206" t="s">
        <v>75</v>
      </c>
      <c r="E271" s="218" t="s">
        <v>86</v>
      </c>
      <c r="F271" s="218" t="s">
        <v>503</v>
      </c>
      <c r="G271" s="205"/>
      <c r="H271" s="205"/>
      <c r="I271" s="208"/>
      <c r="J271" s="219">
        <f>BK271</f>
        <v>0</v>
      </c>
      <c r="K271" s="205"/>
      <c r="L271" s="210"/>
      <c r="M271" s="211"/>
      <c r="N271" s="212"/>
      <c r="O271" s="212"/>
      <c r="P271" s="213">
        <f>SUM(P272:P274)</f>
        <v>0</v>
      </c>
      <c r="Q271" s="212"/>
      <c r="R271" s="213">
        <f>SUM(R272:R274)</f>
        <v>0</v>
      </c>
      <c r="S271" s="212"/>
      <c r="T271" s="214">
        <f>SUM(T272:T274)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5" t="s">
        <v>84</v>
      </c>
      <c r="AT271" s="216" t="s">
        <v>75</v>
      </c>
      <c r="AU271" s="216" t="s">
        <v>84</v>
      </c>
      <c r="AY271" s="215" t="s">
        <v>123</v>
      </c>
      <c r="BK271" s="217">
        <f>SUM(BK272:BK274)</f>
        <v>0</v>
      </c>
    </row>
    <row r="272" s="2" customFormat="1" ht="24.15" customHeight="1">
      <c r="A272" s="39"/>
      <c r="B272" s="40"/>
      <c r="C272" s="220" t="s">
        <v>504</v>
      </c>
      <c r="D272" s="220" t="s">
        <v>126</v>
      </c>
      <c r="E272" s="221" t="s">
        <v>505</v>
      </c>
      <c r="F272" s="222" t="s">
        <v>506</v>
      </c>
      <c r="G272" s="223" t="s">
        <v>238</v>
      </c>
      <c r="H272" s="224">
        <v>0.23999999999999999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147</v>
      </c>
      <c r="AT272" s="232" t="s">
        <v>126</v>
      </c>
      <c r="AU272" s="232" t="s">
        <v>86</v>
      </c>
      <c r="AY272" s="18" t="s">
        <v>123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147</v>
      </c>
      <c r="BM272" s="232" t="s">
        <v>507</v>
      </c>
    </row>
    <row r="273" s="13" customFormat="1">
      <c r="A273" s="13"/>
      <c r="B273" s="234"/>
      <c r="C273" s="235"/>
      <c r="D273" s="236" t="s">
        <v>132</v>
      </c>
      <c r="E273" s="237" t="s">
        <v>1</v>
      </c>
      <c r="F273" s="238" t="s">
        <v>257</v>
      </c>
      <c r="G273" s="235"/>
      <c r="H273" s="237" t="s">
        <v>1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132</v>
      </c>
      <c r="AU273" s="244" t="s">
        <v>86</v>
      </c>
      <c r="AV273" s="13" t="s">
        <v>84</v>
      </c>
      <c r="AW273" s="13" t="s">
        <v>32</v>
      </c>
      <c r="AX273" s="13" t="s">
        <v>76</v>
      </c>
      <c r="AY273" s="244" t="s">
        <v>123</v>
      </c>
    </row>
    <row r="274" s="14" customFormat="1">
      <c r="A274" s="14"/>
      <c r="B274" s="245"/>
      <c r="C274" s="246"/>
      <c r="D274" s="236" t="s">
        <v>132</v>
      </c>
      <c r="E274" s="247" t="s">
        <v>1</v>
      </c>
      <c r="F274" s="248" t="s">
        <v>258</v>
      </c>
      <c r="G274" s="246"/>
      <c r="H274" s="249">
        <v>0.23999999999999999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132</v>
      </c>
      <c r="AU274" s="255" t="s">
        <v>86</v>
      </c>
      <c r="AV274" s="14" t="s">
        <v>86</v>
      </c>
      <c r="AW274" s="14" t="s">
        <v>32</v>
      </c>
      <c r="AX274" s="14" t="s">
        <v>84</v>
      </c>
      <c r="AY274" s="255" t="s">
        <v>123</v>
      </c>
    </row>
    <row r="275" s="12" customFormat="1" ht="22.8" customHeight="1">
      <c r="A275" s="12"/>
      <c r="B275" s="204"/>
      <c r="C275" s="205"/>
      <c r="D275" s="206" t="s">
        <v>75</v>
      </c>
      <c r="E275" s="218" t="s">
        <v>7</v>
      </c>
      <c r="F275" s="218" t="s">
        <v>508</v>
      </c>
      <c r="G275" s="205"/>
      <c r="H275" s="205"/>
      <c r="I275" s="208"/>
      <c r="J275" s="219">
        <f>BK275</f>
        <v>0</v>
      </c>
      <c r="K275" s="205"/>
      <c r="L275" s="210"/>
      <c r="M275" s="211"/>
      <c r="N275" s="212"/>
      <c r="O275" s="212"/>
      <c r="P275" s="213">
        <f>SUM(P276:P284)</f>
        <v>0</v>
      </c>
      <c r="Q275" s="212"/>
      <c r="R275" s="213">
        <f>SUM(R276:R284)</f>
        <v>23.391360749999997</v>
      </c>
      <c r="S275" s="212"/>
      <c r="T275" s="214">
        <f>SUM(T276:T284)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5" t="s">
        <v>84</v>
      </c>
      <c r="AT275" s="216" t="s">
        <v>75</v>
      </c>
      <c r="AU275" s="216" t="s">
        <v>84</v>
      </c>
      <c r="AY275" s="215" t="s">
        <v>123</v>
      </c>
      <c r="BK275" s="217">
        <f>SUM(BK276:BK284)</f>
        <v>0</v>
      </c>
    </row>
    <row r="276" s="2" customFormat="1" ht="44.25" customHeight="1">
      <c r="A276" s="39"/>
      <c r="B276" s="40"/>
      <c r="C276" s="220" t="s">
        <v>509</v>
      </c>
      <c r="D276" s="220" t="s">
        <v>126</v>
      </c>
      <c r="E276" s="221" t="s">
        <v>510</v>
      </c>
      <c r="F276" s="222" t="s">
        <v>511</v>
      </c>
      <c r="G276" s="223" t="s">
        <v>292</v>
      </c>
      <c r="H276" s="224">
        <v>304.25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41</v>
      </c>
      <c r="O276" s="92"/>
      <c r="P276" s="230">
        <f>O276*H276</f>
        <v>0</v>
      </c>
      <c r="Q276" s="230">
        <v>0.00013999999999999999</v>
      </c>
      <c r="R276" s="230">
        <f>Q276*H276</f>
        <v>0.042594999999999994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147</v>
      </c>
      <c r="AT276" s="232" t="s">
        <v>126</v>
      </c>
      <c r="AU276" s="232" t="s">
        <v>86</v>
      </c>
      <c r="AY276" s="18" t="s">
        <v>123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84</v>
      </c>
      <c r="BK276" s="233">
        <f>ROUND(I276*H276,2)</f>
        <v>0</v>
      </c>
      <c r="BL276" s="18" t="s">
        <v>147</v>
      </c>
      <c r="BM276" s="232" t="s">
        <v>512</v>
      </c>
    </row>
    <row r="277" s="14" customFormat="1">
      <c r="A277" s="14"/>
      <c r="B277" s="245"/>
      <c r="C277" s="246"/>
      <c r="D277" s="236" t="s">
        <v>132</v>
      </c>
      <c r="E277" s="247" t="s">
        <v>1</v>
      </c>
      <c r="F277" s="248" t="s">
        <v>294</v>
      </c>
      <c r="G277" s="246"/>
      <c r="H277" s="249">
        <v>304.25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132</v>
      </c>
      <c r="AU277" s="255" t="s">
        <v>86</v>
      </c>
      <c r="AV277" s="14" t="s">
        <v>86</v>
      </c>
      <c r="AW277" s="14" t="s">
        <v>32</v>
      </c>
      <c r="AX277" s="14" t="s">
        <v>84</v>
      </c>
      <c r="AY277" s="255" t="s">
        <v>123</v>
      </c>
    </row>
    <row r="278" s="2" customFormat="1" ht="16.5" customHeight="1">
      <c r="A278" s="39"/>
      <c r="B278" s="40"/>
      <c r="C278" s="281" t="s">
        <v>513</v>
      </c>
      <c r="D278" s="281" t="s">
        <v>284</v>
      </c>
      <c r="E278" s="282" t="s">
        <v>514</v>
      </c>
      <c r="F278" s="283" t="s">
        <v>515</v>
      </c>
      <c r="G278" s="284" t="s">
        <v>292</v>
      </c>
      <c r="H278" s="285">
        <v>319.46300000000002</v>
      </c>
      <c r="I278" s="286"/>
      <c r="J278" s="287">
        <f>ROUND(I278*H278,2)</f>
        <v>0</v>
      </c>
      <c r="K278" s="288"/>
      <c r="L278" s="289"/>
      <c r="M278" s="290" t="s">
        <v>1</v>
      </c>
      <c r="N278" s="291" t="s">
        <v>41</v>
      </c>
      <c r="O278" s="92"/>
      <c r="P278" s="230">
        <f>O278*H278</f>
        <v>0</v>
      </c>
      <c r="Q278" s="230">
        <v>0.00040000000000000002</v>
      </c>
      <c r="R278" s="230">
        <f>Q278*H278</f>
        <v>0.12778520000000002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172</v>
      </c>
      <c r="AT278" s="232" t="s">
        <v>284</v>
      </c>
      <c r="AU278" s="232" t="s">
        <v>86</v>
      </c>
      <c r="AY278" s="18" t="s">
        <v>123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84</v>
      </c>
      <c r="BK278" s="233">
        <f>ROUND(I278*H278,2)</f>
        <v>0</v>
      </c>
      <c r="BL278" s="18" t="s">
        <v>147</v>
      </c>
      <c r="BM278" s="232" t="s">
        <v>516</v>
      </c>
    </row>
    <row r="279" s="14" customFormat="1">
      <c r="A279" s="14"/>
      <c r="B279" s="245"/>
      <c r="C279" s="246"/>
      <c r="D279" s="236" t="s">
        <v>132</v>
      </c>
      <c r="E279" s="247" t="s">
        <v>1</v>
      </c>
      <c r="F279" s="248" t="s">
        <v>517</v>
      </c>
      <c r="G279" s="246"/>
      <c r="H279" s="249">
        <v>304.25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132</v>
      </c>
      <c r="AU279" s="255" t="s">
        <v>86</v>
      </c>
      <c r="AV279" s="14" t="s">
        <v>86</v>
      </c>
      <c r="AW279" s="14" t="s">
        <v>32</v>
      </c>
      <c r="AX279" s="14" t="s">
        <v>84</v>
      </c>
      <c r="AY279" s="255" t="s">
        <v>123</v>
      </c>
    </row>
    <row r="280" s="14" customFormat="1">
      <c r="A280" s="14"/>
      <c r="B280" s="245"/>
      <c r="C280" s="246"/>
      <c r="D280" s="236" t="s">
        <v>132</v>
      </c>
      <c r="E280" s="246"/>
      <c r="F280" s="248" t="s">
        <v>518</v>
      </c>
      <c r="G280" s="246"/>
      <c r="H280" s="249">
        <v>319.46300000000002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132</v>
      </c>
      <c r="AU280" s="255" t="s">
        <v>86</v>
      </c>
      <c r="AV280" s="14" t="s">
        <v>86</v>
      </c>
      <c r="AW280" s="14" t="s">
        <v>4</v>
      </c>
      <c r="AX280" s="14" t="s">
        <v>84</v>
      </c>
      <c r="AY280" s="255" t="s">
        <v>123</v>
      </c>
    </row>
    <row r="281" s="2" customFormat="1" ht="24.15" customHeight="1">
      <c r="A281" s="39"/>
      <c r="B281" s="40"/>
      <c r="C281" s="220" t="s">
        <v>519</v>
      </c>
      <c r="D281" s="220" t="s">
        <v>126</v>
      </c>
      <c r="E281" s="221" t="s">
        <v>520</v>
      </c>
      <c r="F281" s="222" t="s">
        <v>521</v>
      </c>
      <c r="G281" s="223" t="s">
        <v>238</v>
      </c>
      <c r="H281" s="224">
        <v>9.5449999999999999</v>
      </c>
      <c r="I281" s="225"/>
      <c r="J281" s="226">
        <f>ROUND(I281*H281,2)</f>
        <v>0</v>
      </c>
      <c r="K281" s="227"/>
      <c r="L281" s="45"/>
      <c r="M281" s="228" t="s">
        <v>1</v>
      </c>
      <c r="N281" s="229" t="s">
        <v>41</v>
      </c>
      <c r="O281" s="92"/>
      <c r="P281" s="230">
        <f>O281*H281</f>
        <v>0</v>
      </c>
      <c r="Q281" s="230">
        <v>2.4327899999999998</v>
      </c>
      <c r="R281" s="230">
        <f>Q281*H281</f>
        <v>23.220980549999997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147</v>
      </c>
      <c r="AT281" s="232" t="s">
        <v>126</v>
      </c>
      <c r="AU281" s="232" t="s">
        <v>86</v>
      </c>
      <c r="AY281" s="18" t="s">
        <v>123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84</v>
      </c>
      <c r="BK281" s="233">
        <f>ROUND(I281*H281,2)</f>
        <v>0</v>
      </c>
      <c r="BL281" s="18" t="s">
        <v>147</v>
      </c>
      <c r="BM281" s="232" t="s">
        <v>522</v>
      </c>
    </row>
    <row r="282" s="13" customFormat="1">
      <c r="A282" s="13"/>
      <c r="B282" s="234"/>
      <c r="C282" s="235"/>
      <c r="D282" s="236" t="s">
        <v>132</v>
      </c>
      <c r="E282" s="237" t="s">
        <v>1</v>
      </c>
      <c r="F282" s="238" t="s">
        <v>523</v>
      </c>
      <c r="G282" s="235"/>
      <c r="H282" s="237" t="s">
        <v>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132</v>
      </c>
      <c r="AU282" s="244" t="s">
        <v>86</v>
      </c>
      <c r="AV282" s="13" t="s">
        <v>84</v>
      </c>
      <c r="AW282" s="13" t="s">
        <v>32</v>
      </c>
      <c r="AX282" s="13" t="s">
        <v>76</v>
      </c>
      <c r="AY282" s="244" t="s">
        <v>123</v>
      </c>
    </row>
    <row r="283" s="13" customFormat="1">
      <c r="A283" s="13"/>
      <c r="B283" s="234"/>
      <c r="C283" s="235"/>
      <c r="D283" s="236" t="s">
        <v>132</v>
      </c>
      <c r="E283" s="237" t="s">
        <v>1</v>
      </c>
      <c r="F283" s="238" t="s">
        <v>524</v>
      </c>
      <c r="G283" s="235"/>
      <c r="H283" s="237" t="s">
        <v>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132</v>
      </c>
      <c r="AU283" s="244" t="s">
        <v>86</v>
      </c>
      <c r="AV283" s="13" t="s">
        <v>84</v>
      </c>
      <c r="AW283" s="13" t="s">
        <v>32</v>
      </c>
      <c r="AX283" s="13" t="s">
        <v>76</v>
      </c>
      <c r="AY283" s="244" t="s">
        <v>123</v>
      </c>
    </row>
    <row r="284" s="14" customFormat="1">
      <c r="A284" s="14"/>
      <c r="B284" s="245"/>
      <c r="C284" s="246"/>
      <c r="D284" s="236" t="s">
        <v>132</v>
      </c>
      <c r="E284" s="247" t="s">
        <v>1</v>
      </c>
      <c r="F284" s="248" t="s">
        <v>525</v>
      </c>
      <c r="G284" s="246"/>
      <c r="H284" s="249">
        <v>9.5449999999999999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132</v>
      </c>
      <c r="AU284" s="255" t="s">
        <v>86</v>
      </c>
      <c r="AV284" s="14" t="s">
        <v>86</v>
      </c>
      <c r="AW284" s="14" t="s">
        <v>32</v>
      </c>
      <c r="AX284" s="14" t="s">
        <v>84</v>
      </c>
      <c r="AY284" s="255" t="s">
        <v>123</v>
      </c>
    </row>
    <row r="285" s="12" customFormat="1" ht="22.8" customHeight="1">
      <c r="A285" s="12"/>
      <c r="B285" s="204"/>
      <c r="C285" s="205"/>
      <c r="D285" s="206" t="s">
        <v>75</v>
      </c>
      <c r="E285" s="218" t="s">
        <v>139</v>
      </c>
      <c r="F285" s="218" t="s">
        <v>526</v>
      </c>
      <c r="G285" s="205"/>
      <c r="H285" s="205"/>
      <c r="I285" s="208"/>
      <c r="J285" s="219">
        <f>BK285</f>
        <v>0</v>
      </c>
      <c r="K285" s="205"/>
      <c r="L285" s="210"/>
      <c r="M285" s="211"/>
      <c r="N285" s="212"/>
      <c r="O285" s="212"/>
      <c r="P285" s="213">
        <f>SUM(P286:P297)</f>
        <v>0</v>
      </c>
      <c r="Q285" s="212"/>
      <c r="R285" s="213">
        <f>SUM(R286:R297)</f>
        <v>0.14112</v>
      </c>
      <c r="S285" s="212"/>
      <c r="T285" s="214">
        <f>SUM(T286:T297)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5" t="s">
        <v>84</v>
      </c>
      <c r="AT285" s="216" t="s">
        <v>75</v>
      </c>
      <c r="AU285" s="216" t="s">
        <v>84</v>
      </c>
      <c r="AY285" s="215" t="s">
        <v>123</v>
      </c>
      <c r="BK285" s="217">
        <f>SUM(BK286:BK297)</f>
        <v>0</v>
      </c>
    </row>
    <row r="286" s="2" customFormat="1" ht="37.8" customHeight="1">
      <c r="A286" s="39"/>
      <c r="B286" s="40"/>
      <c r="C286" s="220" t="s">
        <v>527</v>
      </c>
      <c r="D286" s="220" t="s">
        <v>126</v>
      </c>
      <c r="E286" s="221" t="s">
        <v>528</v>
      </c>
      <c r="F286" s="222" t="s">
        <v>529</v>
      </c>
      <c r="G286" s="223" t="s">
        <v>530</v>
      </c>
      <c r="H286" s="224">
        <v>5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41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147</v>
      </c>
      <c r="AT286" s="232" t="s">
        <v>126</v>
      </c>
      <c r="AU286" s="232" t="s">
        <v>86</v>
      </c>
      <c r="AY286" s="18" t="s">
        <v>123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84</v>
      </c>
      <c r="BK286" s="233">
        <f>ROUND(I286*H286,2)</f>
        <v>0</v>
      </c>
      <c r="BL286" s="18" t="s">
        <v>147</v>
      </c>
      <c r="BM286" s="232" t="s">
        <v>531</v>
      </c>
    </row>
    <row r="287" s="14" customFormat="1">
      <c r="A287" s="14"/>
      <c r="B287" s="245"/>
      <c r="C287" s="246"/>
      <c r="D287" s="236" t="s">
        <v>132</v>
      </c>
      <c r="E287" s="247" t="s">
        <v>1</v>
      </c>
      <c r="F287" s="248" t="s">
        <v>122</v>
      </c>
      <c r="G287" s="246"/>
      <c r="H287" s="249">
        <v>5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132</v>
      </c>
      <c r="AU287" s="255" t="s">
        <v>86</v>
      </c>
      <c r="AV287" s="14" t="s">
        <v>86</v>
      </c>
      <c r="AW287" s="14" t="s">
        <v>32</v>
      </c>
      <c r="AX287" s="14" t="s">
        <v>84</v>
      </c>
      <c r="AY287" s="255" t="s">
        <v>123</v>
      </c>
    </row>
    <row r="288" s="2" customFormat="1" ht="24.15" customHeight="1">
      <c r="A288" s="39"/>
      <c r="B288" s="40"/>
      <c r="C288" s="220" t="s">
        <v>532</v>
      </c>
      <c r="D288" s="220" t="s">
        <v>126</v>
      </c>
      <c r="E288" s="221" t="s">
        <v>533</v>
      </c>
      <c r="F288" s="222" t="s">
        <v>534</v>
      </c>
      <c r="G288" s="223" t="s">
        <v>378</v>
      </c>
      <c r="H288" s="224">
        <v>96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41</v>
      </c>
      <c r="O288" s="92"/>
      <c r="P288" s="230">
        <f>O288*H288</f>
        <v>0</v>
      </c>
      <c r="Q288" s="230">
        <v>0.00147</v>
      </c>
      <c r="R288" s="230">
        <f>Q288*H288</f>
        <v>0.14112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147</v>
      </c>
      <c r="AT288" s="232" t="s">
        <v>126</v>
      </c>
      <c r="AU288" s="232" t="s">
        <v>86</v>
      </c>
      <c r="AY288" s="18" t="s">
        <v>123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147</v>
      </c>
      <c r="BM288" s="232" t="s">
        <v>535</v>
      </c>
    </row>
    <row r="289" s="13" customFormat="1">
      <c r="A289" s="13"/>
      <c r="B289" s="234"/>
      <c r="C289" s="235"/>
      <c r="D289" s="236" t="s">
        <v>132</v>
      </c>
      <c r="E289" s="237" t="s">
        <v>1</v>
      </c>
      <c r="F289" s="238" t="s">
        <v>536</v>
      </c>
      <c r="G289" s="235"/>
      <c r="H289" s="237" t="s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132</v>
      </c>
      <c r="AU289" s="244" t="s">
        <v>86</v>
      </c>
      <c r="AV289" s="13" t="s">
        <v>84</v>
      </c>
      <c r="AW289" s="13" t="s">
        <v>32</v>
      </c>
      <c r="AX289" s="13" t="s">
        <v>76</v>
      </c>
      <c r="AY289" s="244" t="s">
        <v>123</v>
      </c>
    </row>
    <row r="290" s="14" customFormat="1">
      <c r="A290" s="14"/>
      <c r="B290" s="245"/>
      <c r="C290" s="246"/>
      <c r="D290" s="236" t="s">
        <v>132</v>
      </c>
      <c r="E290" s="247" t="s">
        <v>1</v>
      </c>
      <c r="F290" s="248" t="s">
        <v>497</v>
      </c>
      <c r="G290" s="246"/>
      <c r="H290" s="249">
        <v>53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132</v>
      </c>
      <c r="AU290" s="255" t="s">
        <v>86</v>
      </c>
      <c r="AV290" s="14" t="s">
        <v>86</v>
      </c>
      <c r="AW290" s="14" t="s">
        <v>32</v>
      </c>
      <c r="AX290" s="14" t="s">
        <v>76</v>
      </c>
      <c r="AY290" s="255" t="s">
        <v>123</v>
      </c>
    </row>
    <row r="291" s="13" customFormat="1">
      <c r="A291" s="13"/>
      <c r="B291" s="234"/>
      <c r="C291" s="235"/>
      <c r="D291" s="236" t="s">
        <v>132</v>
      </c>
      <c r="E291" s="237" t="s">
        <v>1</v>
      </c>
      <c r="F291" s="238" t="s">
        <v>537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132</v>
      </c>
      <c r="AU291" s="244" t="s">
        <v>86</v>
      </c>
      <c r="AV291" s="13" t="s">
        <v>84</v>
      </c>
      <c r="AW291" s="13" t="s">
        <v>32</v>
      </c>
      <c r="AX291" s="13" t="s">
        <v>76</v>
      </c>
      <c r="AY291" s="244" t="s">
        <v>123</v>
      </c>
    </row>
    <row r="292" s="14" customFormat="1">
      <c r="A292" s="14"/>
      <c r="B292" s="245"/>
      <c r="C292" s="246"/>
      <c r="D292" s="236" t="s">
        <v>132</v>
      </c>
      <c r="E292" s="247" t="s">
        <v>1</v>
      </c>
      <c r="F292" s="248" t="s">
        <v>329</v>
      </c>
      <c r="G292" s="246"/>
      <c r="H292" s="249">
        <v>18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132</v>
      </c>
      <c r="AU292" s="255" t="s">
        <v>86</v>
      </c>
      <c r="AV292" s="14" t="s">
        <v>86</v>
      </c>
      <c r="AW292" s="14" t="s">
        <v>32</v>
      </c>
      <c r="AX292" s="14" t="s">
        <v>76</v>
      </c>
      <c r="AY292" s="255" t="s">
        <v>123</v>
      </c>
    </row>
    <row r="293" s="13" customFormat="1">
      <c r="A293" s="13"/>
      <c r="B293" s="234"/>
      <c r="C293" s="235"/>
      <c r="D293" s="236" t="s">
        <v>132</v>
      </c>
      <c r="E293" s="237" t="s">
        <v>1</v>
      </c>
      <c r="F293" s="238" t="s">
        <v>538</v>
      </c>
      <c r="G293" s="235"/>
      <c r="H293" s="237" t="s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132</v>
      </c>
      <c r="AU293" s="244" t="s">
        <v>86</v>
      </c>
      <c r="AV293" s="13" t="s">
        <v>84</v>
      </c>
      <c r="AW293" s="13" t="s">
        <v>32</v>
      </c>
      <c r="AX293" s="13" t="s">
        <v>76</v>
      </c>
      <c r="AY293" s="244" t="s">
        <v>123</v>
      </c>
    </row>
    <row r="294" s="14" customFormat="1">
      <c r="A294" s="14"/>
      <c r="B294" s="245"/>
      <c r="C294" s="246"/>
      <c r="D294" s="236" t="s">
        <v>132</v>
      </c>
      <c r="E294" s="247" t="s">
        <v>1</v>
      </c>
      <c r="F294" s="248" t="s">
        <v>166</v>
      </c>
      <c r="G294" s="246"/>
      <c r="H294" s="249">
        <v>7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132</v>
      </c>
      <c r="AU294" s="255" t="s">
        <v>86</v>
      </c>
      <c r="AV294" s="14" t="s">
        <v>86</v>
      </c>
      <c r="AW294" s="14" t="s">
        <v>32</v>
      </c>
      <c r="AX294" s="14" t="s">
        <v>76</v>
      </c>
      <c r="AY294" s="255" t="s">
        <v>123</v>
      </c>
    </row>
    <row r="295" s="13" customFormat="1">
      <c r="A295" s="13"/>
      <c r="B295" s="234"/>
      <c r="C295" s="235"/>
      <c r="D295" s="236" t="s">
        <v>132</v>
      </c>
      <c r="E295" s="237" t="s">
        <v>1</v>
      </c>
      <c r="F295" s="238" t="s">
        <v>539</v>
      </c>
      <c r="G295" s="235"/>
      <c r="H295" s="237" t="s">
        <v>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132</v>
      </c>
      <c r="AU295" s="244" t="s">
        <v>86</v>
      </c>
      <c r="AV295" s="13" t="s">
        <v>84</v>
      </c>
      <c r="AW295" s="13" t="s">
        <v>32</v>
      </c>
      <c r="AX295" s="13" t="s">
        <v>76</v>
      </c>
      <c r="AY295" s="244" t="s">
        <v>123</v>
      </c>
    </row>
    <row r="296" s="14" customFormat="1">
      <c r="A296" s="14"/>
      <c r="B296" s="245"/>
      <c r="C296" s="246"/>
      <c r="D296" s="236" t="s">
        <v>132</v>
      </c>
      <c r="E296" s="247" t="s">
        <v>1</v>
      </c>
      <c r="F296" s="248" t="s">
        <v>329</v>
      </c>
      <c r="G296" s="246"/>
      <c r="H296" s="249">
        <v>18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132</v>
      </c>
      <c r="AU296" s="255" t="s">
        <v>86</v>
      </c>
      <c r="AV296" s="14" t="s">
        <v>86</v>
      </c>
      <c r="AW296" s="14" t="s">
        <v>32</v>
      </c>
      <c r="AX296" s="14" t="s">
        <v>76</v>
      </c>
      <c r="AY296" s="255" t="s">
        <v>123</v>
      </c>
    </row>
    <row r="297" s="16" customFormat="1">
      <c r="A297" s="16"/>
      <c r="B297" s="270"/>
      <c r="C297" s="271"/>
      <c r="D297" s="236" t="s">
        <v>132</v>
      </c>
      <c r="E297" s="272" t="s">
        <v>1</v>
      </c>
      <c r="F297" s="273" t="s">
        <v>248</v>
      </c>
      <c r="G297" s="271"/>
      <c r="H297" s="274">
        <v>96</v>
      </c>
      <c r="I297" s="275"/>
      <c r="J297" s="271"/>
      <c r="K297" s="271"/>
      <c r="L297" s="276"/>
      <c r="M297" s="277"/>
      <c r="N297" s="278"/>
      <c r="O297" s="278"/>
      <c r="P297" s="278"/>
      <c r="Q297" s="278"/>
      <c r="R297" s="278"/>
      <c r="S297" s="278"/>
      <c r="T297" s="279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80" t="s">
        <v>132</v>
      </c>
      <c r="AU297" s="280" t="s">
        <v>86</v>
      </c>
      <c r="AV297" s="16" t="s">
        <v>147</v>
      </c>
      <c r="AW297" s="16" t="s">
        <v>32</v>
      </c>
      <c r="AX297" s="16" t="s">
        <v>84</v>
      </c>
      <c r="AY297" s="280" t="s">
        <v>123</v>
      </c>
    </row>
    <row r="298" s="12" customFormat="1" ht="22.8" customHeight="1">
      <c r="A298" s="12"/>
      <c r="B298" s="204"/>
      <c r="C298" s="205"/>
      <c r="D298" s="206" t="s">
        <v>75</v>
      </c>
      <c r="E298" s="218" t="s">
        <v>122</v>
      </c>
      <c r="F298" s="218" t="s">
        <v>540</v>
      </c>
      <c r="G298" s="205"/>
      <c r="H298" s="205"/>
      <c r="I298" s="208"/>
      <c r="J298" s="219">
        <f>BK298</f>
        <v>0</v>
      </c>
      <c r="K298" s="205"/>
      <c r="L298" s="210"/>
      <c r="M298" s="211"/>
      <c r="N298" s="212"/>
      <c r="O298" s="212"/>
      <c r="P298" s="213">
        <f>SUM(P299:P343)</f>
        <v>0</v>
      </c>
      <c r="Q298" s="212"/>
      <c r="R298" s="213">
        <f>SUM(R299:R343)</f>
        <v>84.130989999999983</v>
      </c>
      <c r="S298" s="212"/>
      <c r="T298" s="214">
        <f>SUM(T299:T343)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5" t="s">
        <v>84</v>
      </c>
      <c r="AT298" s="216" t="s">
        <v>75</v>
      </c>
      <c r="AU298" s="216" t="s">
        <v>84</v>
      </c>
      <c r="AY298" s="215" t="s">
        <v>123</v>
      </c>
      <c r="BK298" s="217">
        <f>SUM(BK299:BK343)</f>
        <v>0</v>
      </c>
    </row>
    <row r="299" s="2" customFormat="1" ht="33" customHeight="1">
      <c r="A299" s="39"/>
      <c r="B299" s="40"/>
      <c r="C299" s="220" t="s">
        <v>541</v>
      </c>
      <c r="D299" s="220" t="s">
        <v>126</v>
      </c>
      <c r="E299" s="221" t="s">
        <v>542</v>
      </c>
      <c r="F299" s="222" t="s">
        <v>543</v>
      </c>
      <c r="G299" s="223" t="s">
        <v>292</v>
      </c>
      <c r="H299" s="224">
        <v>224.5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147</v>
      </c>
      <c r="AT299" s="232" t="s">
        <v>126</v>
      </c>
      <c r="AU299" s="232" t="s">
        <v>86</v>
      </c>
      <c r="AY299" s="18" t="s">
        <v>123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147</v>
      </c>
      <c r="BM299" s="232" t="s">
        <v>544</v>
      </c>
    </row>
    <row r="300" s="13" customFormat="1">
      <c r="A300" s="13"/>
      <c r="B300" s="234"/>
      <c r="C300" s="235"/>
      <c r="D300" s="236" t="s">
        <v>132</v>
      </c>
      <c r="E300" s="237" t="s">
        <v>1</v>
      </c>
      <c r="F300" s="238" t="s">
        <v>545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132</v>
      </c>
      <c r="AU300" s="244" t="s">
        <v>86</v>
      </c>
      <c r="AV300" s="13" t="s">
        <v>84</v>
      </c>
      <c r="AW300" s="13" t="s">
        <v>32</v>
      </c>
      <c r="AX300" s="13" t="s">
        <v>76</v>
      </c>
      <c r="AY300" s="244" t="s">
        <v>123</v>
      </c>
    </row>
    <row r="301" s="14" customFormat="1">
      <c r="A301" s="14"/>
      <c r="B301" s="245"/>
      <c r="C301" s="246"/>
      <c r="D301" s="236" t="s">
        <v>132</v>
      </c>
      <c r="E301" s="247" t="s">
        <v>1</v>
      </c>
      <c r="F301" s="248" t="s">
        <v>546</v>
      </c>
      <c r="G301" s="246"/>
      <c r="H301" s="249">
        <v>211.5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132</v>
      </c>
      <c r="AU301" s="255" t="s">
        <v>86</v>
      </c>
      <c r="AV301" s="14" t="s">
        <v>86</v>
      </c>
      <c r="AW301" s="14" t="s">
        <v>32</v>
      </c>
      <c r="AX301" s="14" t="s">
        <v>76</v>
      </c>
      <c r="AY301" s="255" t="s">
        <v>123</v>
      </c>
    </row>
    <row r="302" s="13" customFormat="1">
      <c r="A302" s="13"/>
      <c r="B302" s="234"/>
      <c r="C302" s="235"/>
      <c r="D302" s="236" t="s">
        <v>132</v>
      </c>
      <c r="E302" s="237" t="s">
        <v>1</v>
      </c>
      <c r="F302" s="238" t="s">
        <v>547</v>
      </c>
      <c r="G302" s="235"/>
      <c r="H302" s="237" t="s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132</v>
      </c>
      <c r="AU302" s="244" t="s">
        <v>86</v>
      </c>
      <c r="AV302" s="13" t="s">
        <v>84</v>
      </c>
      <c r="AW302" s="13" t="s">
        <v>32</v>
      </c>
      <c r="AX302" s="13" t="s">
        <v>76</v>
      </c>
      <c r="AY302" s="244" t="s">
        <v>123</v>
      </c>
    </row>
    <row r="303" s="14" customFormat="1">
      <c r="A303" s="14"/>
      <c r="B303" s="245"/>
      <c r="C303" s="246"/>
      <c r="D303" s="236" t="s">
        <v>132</v>
      </c>
      <c r="E303" s="247" t="s">
        <v>1</v>
      </c>
      <c r="F303" s="248" t="s">
        <v>548</v>
      </c>
      <c r="G303" s="246"/>
      <c r="H303" s="249">
        <v>13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132</v>
      </c>
      <c r="AU303" s="255" t="s">
        <v>86</v>
      </c>
      <c r="AV303" s="14" t="s">
        <v>86</v>
      </c>
      <c r="AW303" s="14" t="s">
        <v>32</v>
      </c>
      <c r="AX303" s="14" t="s">
        <v>76</v>
      </c>
      <c r="AY303" s="255" t="s">
        <v>123</v>
      </c>
    </row>
    <row r="304" s="16" customFormat="1">
      <c r="A304" s="16"/>
      <c r="B304" s="270"/>
      <c r="C304" s="271"/>
      <c r="D304" s="236" t="s">
        <v>132</v>
      </c>
      <c r="E304" s="272" t="s">
        <v>1</v>
      </c>
      <c r="F304" s="273" t="s">
        <v>248</v>
      </c>
      <c r="G304" s="271"/>
      <c r="H304" s="274">
        <v>224.5</v>
      </c>
      <c r="I304" s="275"/>
      <c r="J304" s="271"/>
      <c r="K304" s="271"/>
      <c r="L304" s="276"/>
      <c r="M304" s="277"/>
      <c r="N304" s="278"/>
      <c r="O304" s="278"/>
      <c r="P304" s="278"/>
      <c r="Q304" s="278"/>
      <c r="R304" s="278"/>
      <c r="S304" s="278"/>
      <c r="T304" s="279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80" t="s">
        <v>132</v>
      </c>
      <c r="AU304" s="280" t="s">
        <v>86</v>
      </c>
      <c r="AV304" s="16" t="s">
        <v>147</v>
      </c>
      <c r="AW304" s="16" t="s">
        <v>32</v>
      </c>
      <c r="AX304" s="16" t="s">
        <v>84</v>
      </c>
      <c r="AY304" s="280" t="s">
        <v>123</v>
      </c>
    </row>
    <row r="305" s="2" customFormat="1" ht="33" customHeight="1">
      <c r="A305" s="39"/>
      <c r="B305" s="40"/>
      <c r="C305" s="220" t="s">
        <v>549</v>
      </c>
      <c r="D305" s="220" t="s">
        <v>126</v>
      </c>
      <c r="E305" s="221" t="s">
        <v>550</v>
      </c>
      <c r="F305" s="222" t="s">
        <v>543</v>
      </c>
      <c r="G305" s="223" t="s">
        <v>292</v>
      </c>
      <c r="H305" s="224">
        <v>252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41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147</v>
      </c>
      <c r="AT305" s="232" t="s">
        <v>126</v>
      </c>
      <c r="AU305" s="232" t="s">
        <v>86</v>
      </c>
      <c r="AY305" s="18" t="s">
        <v>123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84</v>
      </c>
      <c r="BK305" s="233">
        <f>ROUND(I305*H305,2)</f>
        <v>0</v>
      </c>
      <c r="BL305" s="18" t="s">
        <v>147</v>
      </c>
      <c r="BM305" s="232" t="s">
        <v>551</v>
      </c>
    </row>
    <row r="306" s="13" customFormat="1">
      <c r="A306" s="13"/>
      <c r="B306" s="234"/>
      <c r="C306" s="235"/>
      <c r="D306" s="236" t="s">
        <v>132</v>
      </c>
      <c r="E306" s="237" t="s">
        <v>1</v>
      </c>
      <c r="F306" s="238" t="s">
        <v>552</v>
      </c>
      <c r="G306" s="235"/>
      <c r="H306" s="237" t="s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132</v>
      </c>
      <c r="AU306" s="244" t="s">
        <v>86</v>
      </c>
      <c r="AV306" s="13" t="s">
        <v>84</v>
      </c>
      <c r="AW306" s="13" t="s">
        <v>32</v>
      </c>
      <c r="AX306" s="13" t="s">
        <v>76</v>
      </c>
      <c r="AY306" s="244" t="s">
        <v>123</v>
      </c>
    </row>
    <row r="307" s="14" customFormat="1">
      <c r="A307" s="14"/>
      <c r="B307" s="245"/>
      <c r="C307" s="246"/>
      <c r="D307" s="236" t="s">
        <v>132</v>
      </c>
      <c r="E307" s="247" t="s">
        <v>1</v>
      </c>
      <c r="F307" s="248" t="s">
        <v>553</v>
      </c>
      <c r="G307" s="246"/>
      <c r="H307" s="249">
        <v>252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132</v>
      </c>
      <c r="AU307" s="255" t="s">
        <v>86</v>
      </c>
      <c r="AV307" s="14" t="s">
        <v>86</v>
      </c>
      <c r="AW307" s="14" t="s">
        <v>32</v>
      </c>
      <c r="AX307" s="14" t="s">
        <v>84</v>
      </c>
      <c r="AY307" s="255" t="s">
        <v>123</v>
      </c>
    </row>
    <row r="308" s="2" customFormat="1" ht="33" customHeight="1">
      <c r="A308" s="39"/>
      <c r="B308" s="40"/>
      <c r="C308" s="220" t="s">
        <v>554</v>
      </c>
      <c r="D308" s="220" t="s">
        <v>126</v>
      </c>
      <c r="E308" s="221" t="s">
        <v>555</v>
      </c>
      <c r="F308" s="222" t="s">
        <v>556</v>
      </c>
      <c r="G308" s="223" t="s">
        <v>292</v>
      </c>
      <c r="H308" s="224">
        <v>48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41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147</v>
      </c>
      <c r="AT308" s="232" t="s">
        <v>126</v>
      </c>
      <c r="AU308" s="232" t="s">
        <v>86</v>
      </c>
      <c r="AY308" s="18" t="s">
        <v>123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84</v>
      </c>
      <c r="BK308" s="233">
        <f>ROUND(I308*H308,2)</f>
        <v>0</v>
      </c>
      <c r="BL308" s="18" t="s">
        <v>147</v>
      </c>
      <c r="BM308" s="232" t="s">
        <v>557</v>
      </c>
    </row>
    <row r="309" s="13" customFormat="1">
      <c r="A309" s="13"/>
      <c r="B309" s="234"/>
      <c r="C309" s="235"/>
      <c r="D309" s="236" t="s">
        <v>132</v>
      </c>
      <c r="E309" s="237" t="s">
        <v>1</v>
      </c>
      <c r="F309" s="238" t="s">
        <v>558</v>
      </c>
      <c r="G309" s="235"/>
      <c r="H309" s="237" t="s">
        <v>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132</v>
      </c>
      <c r="AU309" s="244" t="s">
        <v>86</v>
      </c>
      <c r="AV309" s="13" t="s">
        <v>84</v>
      </c>
      <c r="AW309" s="13" t="s">
        <v>32</v>
      </c>
      <c r="AX309" s="13" t="s">
        <v>76</v>
      </c>
      <c r="AY309" s="244" t="s">
        <v>123</v>
      </c>
    </row>
    <row r="310" s="14" customFormat="1">
      <c r="A310" s="14"/>
      <c r="B310" s="245"/>
      <c r="C310" s="246"/>
      <c r="D310" s="236" t="s">
        <v>132</v>
      </c>
      <c r="E310" s="247" t="s">
        <v>1</v>
      </c>
      <c r="F310" s="248" t="s">
        <v>472</v>
      </c>
      <c r="G310" s="246"/>
      <c r="H310" s="249">
        <v>48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132</v>
      </c>
      <c r="AU310" s="255" t="s">
        <v>86</v>
      </c>
      <c r="AV310" s="14" t="s">
        <v>86</v>
      </c>
      <c r="AW310" s="14" t="s">
        <v>32</v>
      </c>
      <c r="AX310" s="14" t="s">
        <v>84</v>
      </c>
      <c r="AY310" s="255" t="s">
        <v>123</v>
      </c>
    </row>
    <row r="311" s="2" customFormat="1" ht="44.25" customHeight="1">
      <c r="A311" s="39"/>
      <c r="B311" s="40"/>
      <c r="C311" s="220" t="s">
        <v>559</v>
      </c>
      <c r="D311" s="220" t="s">
        <v>126</v>
      </c>
      <c r="E311" s="221" t="s">
        <v>560</v>
      </c>
      <c r="F311" s="222" t="s">
        <v>561</v>
      </c>
      <c r="G311" s="223" t="s">
        <v>292</v>
      </c>
      <c r="H311" s="224">
        <v>42.5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41</v>
      </c>
      <c r="O311" s="92"/>
      <c r="P311" s="230">
        <f>O311*H311</f>
        <v>0</v>
      </c>
      <c r="Q311" s="230">
        <v>0.26375999999999999</v>
      </c>
      <c r="R311" s="230">
        <f>Q311*H311</f>
        <v>11.2098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147</v>
      </c>
      <c r="AT311" s="232" t="s">
        <v>126</v>
      </c>
      <c r="AU311" s="232" t="s">
        <v>86</v>
      </c>
      <c r="AY311" s="18" t="s">
        <v>123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84</v>
      </c>
      <c r="BK311" s="233">
        <f>ROUND(I311*H311,2)</f>
        <v>0</v>
      </c>
      <c r="BL311" s="18" t="s">
        <v>147</v>
      </c>
      <c r="BM311" s="232" t="s">
        <v>562</v>
      </c>
    </row>
    <row r="312" s="14" customFormat="1">
      <c r="A312" s="14"/>
      <c r="B312" s="245"/>
      <c r="C312" s="246"/>
      <c r="D312" s="236" t="s">
        <v>132</v>
      </c>
      <c r="E312" s="247" t="s">
        <v>1</v>
      </c>
      <c r="F312" s="248" t="s">
        <v>563</v>
      </c>
      <c r="G312" s="246"/>
      <c r="H312" s="249">
        <v>42.5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132</v>
      </c>
      <c r="AU312" s="255" t="s">
        <v>86</v>
      </c>
      <c r="AV312" s="14" t="s">
        <v>86</v>
      </c>
      <c r="AW312" s="14" t="s">
        <v>32</v>
      </c>
      <c r="AX312" s="14" t="s">
        <v>84</v>
      </c>
      <c r="AY312" s="255" t="s">
        <v>123</v>
      </c>
    </row>
    <row r="313" s="2" customFormat="1" ht="44.25" customHeight="1">
      <c r="A313" s="39"/>
      <c r="B313" s="40"/>
      <c r="C313" s="220" t="s">
        <v>564</v>
      </c>
      <c r="D313" s="220" t="s">
        <v>126</v>
      </c>
      <c r="E313" s="221" t="s">
        <v>565</v>
      </c>
      <c r="F313" s="222" t="s">
        <v>566</v>
      </c>
      <c r="G313" s="223" t="s">
        <v>292</v>
      </c>
      <c r="H313" s="224">
        <v>42.5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41</v>
      </c>
      <c r="O313" s="92"/>
      <c r="P313" s="230">
        <f>O313*H313</f>
        <v>0</v>
      </c>
      <c r="Q313" s="230">
        <v>0.12966</v>
      </c>
      <c r="R313" s="230">
        <f>Q313*H313</f>
        <v>5.5105500000000003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147</v>
      </c>
      <c r="AT313" s="232" t="s">
        <v>126</v>
      </c>
      <c r="AU313" s="232" t="s">
        <v>86</v>
      </c>
      <c r="AY313" s="18" t="s">
        <v>123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84</v>
      </c>
      <c r="BK313" s="233">
        <f>ROUND(I313*H313,2)</f>
        <v>0</v>
      </c>
      <c r="BL313" s="18" t="s">
        <v>147</v>
      </c>
      <c r="BM313" s="232" t="s">
        <v>567</v>
      </c>
    </row>
    <row r="314" s="14" customFormat="1">
      <c r="A314" s="14"/>
      <c r="B314" s="245"/>
      <c r="C314" s="246"/>
      <c r="D314" s="236" t="s">
        <v>132</v>
      </c>
      <c r="E314" s="247" t="s">
        <v>1</v>
      </c>
      <c r="F314" s="248" t="s">
        <v>568</v>
      </c>
      <c r="G314" s="246"/>
      <c r="H314" s="249">
        <v>42.5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132</v>
      </c>
      <c r="AU314" s="255" t="s">
        <v>86</v>
      </c>
      <c r="AV314" s="14" t="s">
        <v>86</v>
      </c>
      <c r="AW314" s="14" t="s">
        <v>32</v>
      </c>
      <c r="AX314" s="14" t="s">
        <v>84</v>
      </c>
      <c r="AY314" s="255" t="s">
        <v>123</v>
      </c>
    </row>
    <row r="315" s="2" customFormat="1" ht="24.15" customHeight="1">
      <c r="A315" s="39"/>
      <c r="B315" s="40"/>
      <c r="C315" s="220" t="s">
        <v>569</v>
      </c>
      <c r="D315" s="220" t="s">
        <v>126</v>
      </c>
      <c r="E315" s="221" t="s">
        <v>570</v>
      </c>
      <c r="F315" s="222" t="s">
        <v>571</v>
      </c>
      <c r="G315" s="223" t="s">
        <v>292</v>
      </c>
      <c r="H315" s="224">
        <v>85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41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147</v>
      </c>
      <c r="AT315" s="232" t="s">
        <v>126</v>
      </c>
      <c r="AU315" s="232" t="s">
        <v>86</v>
      </c>
      <c r="AY315" s="18" t="s">
        <v>123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84</v>
      </c>
      <c r="BK315" s="233">
        <f>ROUND(I315*H315,2)</f>
        <v>0</v>
      </c>
      <c r="BL315" s="18" t="s">
        <v>147</v>
      </c>
      <c r="BM315" s="232" t="s">
        <v>572</v>
      </c>
    </row>
    <row r="316" s="14" customFormat="1">
      <c r="A316" s="14"/>
      <c r="B316" s="245"/>
      <c r="C316" s="246"/>
      <c r="D316" s="236" t="s">
        <v>132</v>
      </c>
      <c r="E316" s="247" t="s">
        <v>1</v>
      </c>
      <c r="F316" s="248" t="s">
        <v>573</v>
      </c>
      <c r="G316" s="246"/>
      <c r="H316" s="249">
        <v>85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132</v>
      </c>
      <c r="AU316" s="255" t="s">
        <v>86</v>
      </c>
      <c r="AV316" s="14" t="s">
        <v>86</v>
      </c>
      <c r="AW316" s="14" t="s">
        <v>32</v>
      </c>
      <c r="AX316" s="14" t="s">
        <v>84</v>
      </c>
      <c r="AY316" s="255" t="s">
        <v>123</v>
      </c>
    </row>
    <row r="317" s="2" customFormat="1" ht="49.05" customHeight="1">
      <c r="A317" s="39"/>
      <c r="B317" s="40"/>
      <c r="C317" s="220" t="s">
        <v>574</v>
      </c>
      <c r="D317" s="220" t="s">
        <v>126</v>
      </c>
      <c r="E317" s="221" t="s">
        <v>575</v>
      </c>
      <c r="F317" s="222" t="s">
        <v>576</v>
      </c>
      <c r="G317" s="223" t="s">
        <v>292</v>
      </c>
      <c r="H317" s="224">
        <v>9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41</v>
      </c>
      <c r="O317" s="92"/>
      <c r="P317" s="230">
        <f>O317*H317</f>
        <v>0</v>
      </c>
      <c r="Q317" s="230">
        <v>0.083500000000000005</v>
      </c>
      <c r="R317" s="230">
        <f>Q317*H317</f>
        <v>0.75150000000000006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147</v>
      </c>
      <c r="AT317" s="232" t="s">
        <v>126</v>
      </c>
      <c r="AU317" s="232" t="s">
        <v>86</v>
      </c>
      <c r="AY317" s="18" t="s">
        <v>123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84</v>
      </c>
      <c r="BK317" s="233">
        <f>ROUND(I317*H317,2)</f>
        <v>0</v>
      </c>
      <c r="BL317" s="18" t="s">
        <v>147</v>
      </c>
      <c r="BM317" s="232" t="s">
        <v>577</v>
      </c>
    </row>
    <row r="318" s="13" customFormat="1">
      <c r="A318" s="13"/>
      <c r="B318" s="234"/>
      <c r="C318" s="235"/>
      <c r="D318" s="236" t="s">
        <v>132</v>
      </c>
      <c r="E318" s="237" t="s">
        <v>1</v>
      </c>
      <c r="F318" s="238" t="s">
        <v>578</v>
      </c>
      <c r="G318" s="235"/>
      <c r="H318" s="237" t="s">
        <v>1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132</v>
      </c>
      <c r="AU318" s="244" t="s">
        <v>86</v>
      </c>
      <c r="AV318" s="13" t="s">
        <v>84</v>
      </c>
      <c r="AW318" s="13" t="s">
        <v>32</v>
      </c>
      <c r="AX318" s="13" t="s">
        <v>76</v>
      </c>
      <c r="AY318" s="244" t="s">
        <v>123</v>
      </c>
    </row>
    <row r="319" s="14" customFormat="1">
      <c r="A319" s="14"/>
      <c r="B319" s="245"/>
      <c r="C319" s="246"/>
      <c r="D319" s="236" t="s">
        <v>132</v>
      </c>
      <c r="E319" s="247" t="s">
        <v>1</v>
      </c>
      <c r="F319" s="248" t="s">
        <v>579</v>
      </c>
      <c r="G319" s="246"/>
      <c r="H319" s="249">
        <v>9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132</v>
      </c>
      <c r="AU319" s="255" t="s">
        <v>86</v>
      </c>
      <c r="AV319" s="14" t="s">
        <v>86</v>
      </c>
      <c r="AW319" s="14" t="s">
        <v>32</v>
      </c>
      <c r="AX319" s="14" t="s">
        <v>84</v>
      </c>
      <c r="AY319" s="255" t="s">
        <v>123</v>
      </c>
    </row>
    <row r="320" s="2" customFormat="1" ht="16.5" customHeight="1">
      <c r="A320" s="39"/>
      <c r="B320" s="40"/>
      <c r="C320" s="281" t="s">
        <v>580</v>
      </c>
      <c r="D320" s="281" t="s">
        <v>284</v>
      </c>
      <c r="E320" s="282" t="s">
        <v>581</v>
      </c>
      <c r="F320" s="283" t="s">
        <v>582</v>
      </c>
      <c r="G320" s="284" t="s">
        <v>327</v>
      </c>
      <c r="H320" s="285">
        <v>2</v>
      </c>
      <c r="I320" s="286"/>
      <c r="J320" s="287">
        <f>ROUND(I320*H320,2)</f>
        <v>0</v>
      </c>
      <c r="K320" s="288"/>
      <c r="L320" s="289"/>
      <c r="M320" s="290" t="s">
        <v>1</v>
      </c>
      <c r="N320" s="291" t="s">
        <v>41</v>
      </c>
      <c r="O320" s="92"/>
      <c r="P320" s="230">
        <f>O320*H320</f>
        <v>0</v>
      </c>
      <c r="Q320" s="230">
        <v>1.6699999999999999</v>
      </c>
      <c r="R320" s="230">
        <f>Q320*H320</f>
        <v>3.3399999999999999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172</v>
      </c>
      <c r="AT320" s="232" t="s">
        <v>284</v>
      </c>
      <c r="AU320" s="232" t="s">
        <v>86</v>
      </c>
      <c r="AY320" s="18" t="s">
        <v>123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84</v>
      </c>
      <c r="BK320" s="233">
        <f>ROUND(I320*H320,2)</f>
        <v>0</v>
      </c>
      <c r="BL320" s="18" t="s">
        <v>147</v>
      </c>
      <c r="BM320" s="232" t="s">
        <v>583</v>
      </c>
    </row>
    <row r="321" s="14" customFormat="1">
      <c r="A321" s="14"/>
      <c r="B321" s="245"/>
      <c r="C321" s="246"/>
      <c r="D321" s="236" t="s">
        <v>132</v>
      </c>
      <c r="E321" s="247" t="s">
        <v>1</v>
      </c>
      <c r="F321" s="248" t="s">
        <v>86</v>
      </c>
      <c r="G321" s="246"/>
      <c r="H321" s="249">
        <v>2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132</v>
      </c>
      <c r="AU321" s="255" t="s">
        <v>86</v>
      </c>
      <c r="AV321" s="14" t="s">
        <v>86</v>
      </c>
      <c r="AW321" s="14" t="s">
        <v>32</v>
      </c>
      <c r="AX321" s="14" t="s">
        <v>84</v>
      </c>
      <c r="AY321" s="255" t="s">
        <v>123</v>
      </c>
    </row>
    <row r="322" s="2" customFormat="1" ht="78" customHeight="1">
      <c r="A322" s="39"/>
      <c r="B322" s="40"/>
      <c r="C322" s="220" t="s">
        <v>584</v>
      </c>
      <c r="D322" s="220" t="s">
        <v>126</v>
      </c>
      <c r="E322" s="221" t="s">
        <v>585</v>
      </c>
      <c r="F322" s="222" t="s">
        <v>586</v>
      </c>
      <c r="G322" s="223" t="s">
        <v>292</v>
      </c>
      <c r="H322" s="224">
        <v>48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41</v>
      </c>
      <c r="O322" s="92"/>
      <c r="P322" s="230">
        <f>O322*H322</f>
        <v>0</v>
      </c>
      <c r="Q322" s="230">
        <v>0.089219999999999994</v>
      </c>
      <c r="R322" s="230">
        <f>Q322*H322</f>
        <v>4.2825600000000001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147</v>
      </c>
      <c r="AT322" s="232" t="s">
        <v>126</v>
      </c>
      <c r="AU322" s="232" t="s">
        <v>86</v>
      </c>
      <c r="AY322" s="18" t="s">
        <v>123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84</v>
      </c>
      <c r="BK322" s="233">
        <f>ROUND(I322*H322,2)</f>
        <v>0</v>
      </c>
      <c r="BL322" s="18" t="s">
        <v>147</v>
      </c>
      <c r="BM322" s="232" t="s">
        <v>587</v>
      </c>
    </row>
    <row r="323" s="14" customFormat="1">
      <c r="A323" s="14"/>
      <c r="B323" s="245"/>
      <c r="C323" s="246"/>
      <c r="D323" s="236" t="s">
        <v>132</v>
      </c>
      <c r="E323" s="247" t="s">
        <v>1</v>
      </c>
      <c r="F323" s="248" t="s">
        <v>472</v>
      </c>
      <c r="G323" s="246"/>
      <c r="H323" s="249">
        <v>48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132</v>
      </c>
      <c r="AU323" s="255" t="s">
        <v>86</v>
      </c>
      <c r="AV323" s="14" t="s">
        <v>86</v>
      </c>
      <c r="AW323" s="14" t="s">
        <v>32</v>
      </c>
      <c r="AX323" s="14" t="s">
        <v>84</v>
      </c>
      <c r="AY323" s="255" t="s">
        <v>123</v>
      </c>
    </row>
    <row r="324" s="2" customFormat="1" ht="21.75" customHeight="1">
      <c r="A324" s="39"/>
      <c r="B324" s="40"/>
      <c r="C324" s="281" t="s">
        <v>588</v>
      </c>
      <c r="D324" s="281" t="s">
        <v>284</v>
      </c>
      <c r="E324" s="282" t="s">
        <v>589</v>
      </c>
      <c r="F324" s="283" t="s">
        <v>590</v>
      </c>
      <c r="G324" s="284" t="s">
        <v>292</v>
      </c>
      <c r="H324" s="285">
        <v>40.5</v>
      </c>
      <c r="I324" s="286"/>
      <c r="J324" s="287">
        <f>ROUND(I324*H324,2)</f>
        <v>0</v>
      </c>
      <c r="K324" s="288"/>
      <c r="L324" s="289"/>
      <c r="M324" s="290" t="s">
        <v>1</v>
      </c>
      <c r="N324" s="291" t="s">
        <v>41</v>
      </c>
      <c r="O324" s="92"/>
      <c r="P324" s="230">
        <f>O324*H324</f>
        <v>0</v>
      </c>
      <c r="Q324" s="230">
        <v>0.13100000000000001</v>
      </c>
      <c r="R324" s="230">
        <f>Q324*H324</f>
        <v>5.3055000000000003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172</v>
      </c>
      <c r="AT324" s="232" t="s">
        <v>284</v>
      </c>
      <c r="AU324" s="232" t="s">
        <v>86</v>
      </c>
      <c r="AY324" s="18" t="s">
        <v>123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84</v>
      </c>
      <c r="BK324" s="233">
        <f>ROUND(I324*H324,2)</f>
        <v>0</v>
      </c>
      <c r="BL324" s="18" t="s">
        <v>147</v>
      </c>
      <c r="BM324" s="232" t="s">
        <v>591</v>
      </c>
    </row>
    <row r="325" s="14" customFormat="1">
      <c r="A325" s="14"/>
      <c r="B325" s="245"/>
      <c r="C325" s="246"/>
      <c r="D325" s="236" t="s">
        <v>132</v>
      </c>
      <c r="E325" s="247" t="s">
        <v>1</v>
      </c>
      <c r="F325" s="248" t="s">
        <v>592</v>
      </c>
      <c r="G325" s="246"/>
      <c r="H325" s="249">
        <v>40.5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132</v>
      </c>
      <c r="AU325" s="255" t="s">
        <v>86</v>
      </c>
      <c r="AV325" s="14" t="s">
        <v>86</v>
      </c>
      <c r="AW325" s="14" t="s">
        <v>32</v>
      </c>
      <c r="AX325" s="14" t="s">
        <v>84</v>
      </c>
      <c r="AY325" s="255" t="s">
        <v>123</v>
      </c>
    </row>
    <row r="326" s="2" customFormat="1" ht="24.15" customHeight="1">
      <c r="A326" s="39"/>
      <c r="B326" s="40"/>
      <c r="C326" s="281" t="s">
        <v>396</v>
      </c>
      <c r="D326" s="281" t="s">
        <v>284</v>
      </c>
      <c r="E326" s="282" t="s">
        <v>593</v>
      </c>
      <c r="F326" s="283" t="s">
        <v>594</v>
      </c>
      <c r="G326" s="284" t="s">
        <v>292</v>
      </c>
      <c r="H326" s="285">
        <v>7.5</v>
      </c>
      <c r="I326" s="286"/>
      <c r="J326" s="287">
        <f>ROUND(I326*H326,2)</f>
        <v>0</v>
      </c>
      <c r="K326" s="288"/>
      <c r="L326" s="289"/>
      <c r="M326" s="290" t="s">
        <v>1</v>
      </c>
      <c r="N326" s="291" t="s">
        <v>41</v>
      </c>
      <c r="O326" s="92"/>
      <c r="P326" s="230">
        <f>O326*H326</f>
        <v>0</v>
      </c>
      <c r="Q326" s="230">
        <v>0.13100000000000001</v>
      </c>
      <c r="R326" s="230">
        <f>Q326*H326</f>
        <v>0.98250000000000004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172</v>
      </c>
      <c r="AT326" s="232" t="s">
        <v>284</v>
      </c>
      <c r="AU326" s="232" t="s">
        <v>86</v>
      </c>
      <c r="AY326" s="18" t="s">
        <v>123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147</v>
      </c>
      <c r="BM326" s="232" t="s">
        <v>595</v>
      </c>
    </row>
    <row r="327" s="14" customFormat="1">
      <c r="A327" s="14"/>
      <c r="B327" s="245"/>
      <c r="C327" s="246"/>
      <c r="D327" s="236" t="s">
        <v>132</v>
      </c>
      <c r="E327" s="247" t="s">
        <v>1</v>
      </c>
      <c r="F327" s="248" t="s">
        <v>596</v>
      </c>
      <c r="G327" s="246"/>
      <c r="H327" s="249">
        <v>7.5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132</v>
      </c>
      <c r="AU327" s="255" t="s">
        <v>86</v>
      </c>
      <c r="AV327" s="14" t="s">
        <v>86</v>
      </c>
      <c r="AW327" s="14" t="s">
        <v>32</v>
      </c>
      <c r="AX327" s="14" t="s">
        <v>84</v>
      </c>
      <c r="AY327" s="255" t="s">
        <v>123</v>
      </c>
    </row>
    <row r="328" s="2" customFormat="1" ht="78" customHeight="1">
      <c r="A328" s="39"/>
      <c r="B328" s="40"/>
      <c r="C328" s="220" t="s">
        <v>597</v>
      </c>
      <c r="D328" s="220" t="s">
        <v>126</v>
      </c>
      <c r="E328" s="221" t="s">
        <v>598</v>
      </c>
      <c r="F328" s="222" t="s">
        <v>599</v>
      </c>
      <c r="G328" s="223" t="s">
        <v>292</v>
      </c>
      <c r="H328" s="224">
        <v>21.5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41</v>
      </c>
      <c r="O328" s="92"/>
      <c r="P328" s="230">
        <f>O328*H328</f>
        <v>0</v>
      </c>
      <c r="Q328" s="230">
        <v>0.11162</v>
      </c>
      <c r="R328" s="230">
        <f>Q328*H328</f>
        <v>2.3998300000000001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147</v>
      </c>
      <c r="AT328" s="232" t="s">
        <v>126</v>
      </c>
      <c r="AU328" s="232" t="s">
        <v>86</v>
      </c>
      <c r="AY328" s="18" t="s">
        <v>123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84</v>
      </c>
      <c r="BK328" s="233">
        <f>ROUND(I328*H328,2)</f>
        <v>0</v>
      </c>
      <c r="BL328" s="18" t="s">
        <v>147</v>
      </c>
      <c r="BM328" s="232" t="s">
        <v>600</v>
      </c>
    </row>
    <row r="329" s="14" customFormat="1">
      <c r="A329" s="14"/>
      <c r="B329" s="245"/>
      <c r="C329" s="246"/>
      <c r="D329" s="236" t="s">
        <v>132</v>
      </c>
      <c r="E329" s="247" t="s">
        <v>1</v>
      </c>
      <c r="F329" s="248" t="s">
        <v>601</v>
      </c>
      <c r="G329" s="246"/>
      <c r="H329" s="249">
        <v>21.5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132</v>
      </c>
      <c r="AU329" s="255" t="s">
        <v>86</v>
      </c>
      <c r="AV329" s="14" t="s">
        <v>86</v>
      </c>
      <c r="AW329" s="14" t="s">
        <v>32</v>
      </c>
      <c r="AX329" s="14" t="s">
        <v>84</v>
      </c>
      <c r="AY329" s="255" t="s">
        <v>123</v>
      </c>
    </row>
    <row r="330" s="2" customFormat="1" ht="21.75" customHeight="1">
      <c r="A330" s="39"/>
      <c r="B330" s="40"/>
      <c r="C330" s="281" t="s">
        <v>602</v>
      </c>
      <c r="D330" s="281" t="s">
        <v>284</v>
      </c>
      <c r="E330" s="282" t="s">
        <v>603</v>
      </c>
      <c r="F330" s="283" t="s">
        <v>604</v>
      </c>
      <c r="G330" s="284" t="s">
        <v>292</v>
      </c>
      <c r="H330" s="285">
        <v>22.145</v>
      </c>
      <c r="I330" s="286"/>
      <c r="J330" s="287">
        <f>ROUND(I330*H330,2)</f>
        <v>0</v>
      </c>
      <c r="K330" s="288"/>
      <c r="L330" s="289"/>
      <c r="M330" s="290" t="s">
        <v>1</v>
      </c>
      <c r="N330" s="291" t="s">
        <v>41</v>
      </c>
      <c r="O330" s="92"/>
      <c r="P330" s="230">
        <f>O330*H330</f>
        <v>0</v>
      </c>
      <c r="Q330" s="230">
        <v>0.14999999999999999</v>
      </c>
      <c r="R330" s="230">
        <f>Q330*H330</f>
        <v>3.3217499999999998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172</v>
      </c>
      <c r="AT330" s="232" t="s">
        <v>284</v>
      </c>
      <c r="AU330" s="232" t="s">
        <v>86</v>
      </c>
      <c r="AY330" s="18" t="s">
        <v>123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84</v>
      </c>
      <c r="BK330" s="233">
        <f>ROUND(I330*H330,2)</f>
        <v>0</v>
      </c>
      <c r="BL330" s="18" t="s">
        <v>147</v>
      </c>
      <c r="BM330" s="232" t="s">
        <v>605</v>
      </c>
    </row>
    <row r="331" s="14" customFormat="1">
      <c r="A331" s="14"/>
      <c r="B331" s="245"/>
      <c r="C331" s="246"/>
      <c r="D331" s="236" t="s">
        <v>132</v>
      </c>
      <c r="E331" s="247" t="s">
        <v>1</v>
      </c>
      <c r="F331" s="248" t="s">
        <v>601</v>
      </c>
      <c r="G331" s="246"/>
      <c r="H331" s="249">
        <v>21.5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132</v>
      </c>
      <c r="AU331" s="255" t="s">
        <v>86</v>
      </c>
      <c r="AV331" s="14" t="s">
        <v>86</v>
      </c>
      <c r="AW331" s="14" t="s">
        <v>32</v>
      </c>
      <c r="AX331" s="14" t="s">
        <v>84</v>
      </c>
      <c r="AY331" s="255" t="s">
        <v>123</v>
      </c>
    </row>
    <row r="332" s="14" customFormat="1">
      <c r="A332" s="14"/>
      <c r="B332" s="245"/>
      <c r="C332" s="246"/>
      <c r="D332" s="236" t="s">
        <v>132</v>
      </c>
      <c r="E332" s="246"/>
      <c r="F332" s="248" t="s">
        <v>606</v>
      </c>
      <c r="G332" s="246"/>
      <c r="H332" s="249">
        <v>22.145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132</v>
      </c>
      <c r="AU332" s="255" t="s">
        <v>86</v>
      </c>
      <c r="AV332" s="14" t="s">
        <v>86</v>
      </c>
      <c r="AW332" s="14" t="s">
        <v>4</v>
      </c>
      <c r="AX332" s="14" t="s">
        <v>84</v>
      </c>
      <c r="AY332" s="255" t="s">
        <v>123</v>
      </c>
    </row>
    <row r="333" s="2" customFormat="1" ht="66.75" customHeight="1">
      <c r="A333" s="39"/>
      <c r="B333" s="40"/>
      <c r="C333" s="220" t="s">
        <v>607</v>
      </c>
      <c r="D333" s="220" t="s">
        <v>126</v>
      </c>
      <c r="E333" s="221" t="s">
        <v>608</v>
      </c>
      <c r="F333" s="222" t="s">
        <v>609</v>
      </c>
      <c r="G333" s="223" t="s">
        <v>292</v>
      </c>
      <c r="H333" s="224">
        <v>190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41</v>
      </c>
      <c r="O333" s="92"/>
      <c r="P333" s="230">
        <f>O333*H333</f>
        <v>0</v>
      </c>
      <c r="Q333" s="230">
        <v>0.098000000000000004</v>
      </c>
      <c r="R333" s="230">
        <f>Q333*H333</f>
        <v>18.620000000000001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147</v>
      </c>
      <c r="AT333" s="232" t="s">
        <v>126</v>
      </c>
      <c r="AU333" s="232" t="s">
        <v>86</v>
      </c>
      <c r="AY333" s="18" t="s">
        <v>123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84</v>
      </c>
      <c r="BK333" s="233">
        <f>ROUND(I333*H333,2)</f>
        <v>0</v>
      </c>
      <c r="BL333" s="18" t="s">
        <v>147</v>
      </c>
      <c r="BM333" s="232" t="s">
        <v>610</v>
      </c>
    </row>
    <row r="334" s="14" customFormat="1">
      <c r="A334" s="14"/>
      <c r="B334" s="245"/>
      <c r="C334" s="246"/>
      <c r="D334" s="236" t="s">
        <v>132</v>
      </c>
      <c r="E334" s="247" t="s">
        <v>1</v>
      </c>
      <c r="F334" s="248" t="s">
        <v>611</v>
      </c>
      <c r="G334" s="246"/>
      <c r="H334" s="249">
        <v>190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132</v>
      </c>
      <c r="AU334" s="255" t="s">
        <v>86</v>
      </c>
      <c r="AV334" s="14" t="s">
        <v>86</v>
      </c>
      <c r="AW334" s="14" t="s">
        <v>32</v>
      </c>
      <c r="AX334" s="14" t="s">
        <v>84</v>
      </c>
      <c r="AY334" s="255" t="s">
        <v>123</v>
      </c>
    </row>
    <row r="335" s="2" customFormat="1" ht="24.15" customHeight="1">
      <c r="A335" s="39"/>
      <c r="B335" s="40"/>
      <c r="C335" s="281" t="s">
        <v>612</v>
      </c>
      <c r="D335" s="281" t="s">
        <v>284</v>
      </c>
      <c r="E335" s="282" t="s">
        <v>613</v>
      </c>
      <c r="F335" s="283" t="s">
        <v>614</v>
      </c>
      <c r="G335" s="284" t="s">
        <v>292</v>
      </c>
      <c r="H335" s="285">
        <v>190.12799999999999</v>
      </c>
      <c r="I335" s="286"/>
      <c r="J335" s="287">
        <f>ROUND(I335*H335,2)</f>
        <v>0</v>
      </c>
      <c r="K335" s="288"/>
      <c r="L335" s="289"/>
      <c r="M335" s="290" t="s">
        <v>1</v>
      </c>
      <c r="N335" s="291" t="s">
        <v>41</v>
      </c>
      <c r="O335" s="92"/>
      <c r="P335" s="230">
        <f>O335*H335</f>
        <v>0</v>
      </c>
      <c r="Q335" s="230">
        <v>0.14499999999999999</v>
      </c>
      <c r="R335" s="230">
        <f>Q335*H335</f>
        <v>27.568559999999994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172</v>
      </c>
      <c r="AT335" s="232" t="s">
        <v>284</v>
      </c>
      <c r="AU335" s="232" t="s">
        <v>86</v>
      </c>
      <c r="AY335" s="18" t="s">
        <v>123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84</v>
      </c>
      <c r="BK335" s="233">
        <f>ROUND(I335*H335,2)</f>
        <v>0</v>
      </c>
      <c r="BL335" s="18" t="s">
        <v>147</v>
      </c>
      <c r="BM335" s="232" t="s">
        <v>615</v>
      </c>
    </row>
    <row r="336" s="14" customFormat="1">
      <c r="A336" s="14"/>
      <c r="B336" s="245"/>
      <c r="C336" s="246"/>
      <c r="D336" s="236" t="s">
        <v>132</v>
      </c>
      <c r="E336" s="247" t="s">
        <v>1</v>
      </c>
      <c r="F336" s="248" t="s">
        <v>616</v>
      </c>
      <c r="G336" s="246"/>
      <c r="H336" s="249">
        <v>186.40000000000001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132</v>
      </c>
      <c r="AU336" s="255" t="s">
        <v>86</v>
      </c>
      <c r="AV336" s="14" t="s">
        <v>86</v>
      </c>
      <c r="AW336" s="14" t="s">
        <v>32</v>
      </c>
      <c r="AX336" s="14" t="s">
        <v>84</v>
      </c>
      <c r="AY336" s="255" t="s">
        <v>123</v>
      </c>
    </row>
    <row r="337" s="14" customFormat="1">
      <c r="A337" s="14"/>
      <c r="B337" s="245"/>
      <c r="C337" s="246"/>
      <c r="D337" s="236" t="s">
        <v>132</v>
      </c>
      <c r="E337" s="246"/>
      <c r="F337" s="248" t="s">
        <v>617</v>
      </c>
      <c r="G337" s="246"/>
      <c r="H337" s="249">
        <v>190.12799999999999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132</v>
      </c>
      <c r="AU337" s="255" t="s">
        <v>86</v>
      </c>
      <c r="AV337" s="14" t="s">
        <v>86</v>
      </c>
      <c r="AW337" s="14" t="s">
        <v>4</v>
      </c>
      <c r="AX337" s="14" t="s">
        <v>84</v>
      </c>
      <c r="AY337" s="255" t="s">
        <v>123</v>
      </c>
    </row>
    <row r="338" s="2" customFormat="1" ht="24.15" customHeight="1">
      <c r="A338" s="39"/>
      <c r="B338" s="40"/>
      <c r="C338" s="281" t="s">
        <v>618</v>
      </c>
      <c r="D338" s="281" t="s">
        <v>284</v>
      </c>
      <c r="E338" s="282" t="s">
        <v>619</v>
      </c>
      <c r="F338" s="283" t="s">
        <v>620</v>
      </c>
      <c r="G338" s="284" t="s">
        <v>292</v>
      </c>
      <c r="H338" s="285">
        <v>3.6720000000000002</v>
      </c>
      <c r="I338" s="286"/>
      <c r="J338" s="287">
        <f>ROUND(I338*H338,2)</f>
        <v>0</v>
      </c>
      <c r="K338" s="288"/>
      <c r="L338" s="289"/>
      <c r="M338" s="290" t="s">
        <v>1</v>
      </c>
      <c r="N338" s="291" t="s">
        <v>41</v>
      </c>
      <c r="O338" s="92"/>
      <c r="P338" s="230">
        <f>O338*H338</f>
        <v>0</v>
      </c>
      <c r="Q338" s="230">
        <v>0.14499999999999999</v>
      </c>
      <c r="R338" s="230">
        <f>Q338*H338</f>
        <v>0.53244000000000002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172</v>
      </c>
      <c r="AT338" s="232" t="s">
        <v>284</v>
      </c>
      <c r="AU338" s="232" t="s">
        <v>86</v>
      </c>
      <c r="AY338" s="18" t="s">
        <v>123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147</v>
      </c>
      <c r="BM338" s="232" t="s">
        <v>621</v>
      </c>
    </row>
    <row r="339" s="14" customFormat="1">
      <c r="A339" s="14"/>
      <c r="B339" s="245"/>
      <c r="C339" s="246"/>
      <c r="D339" s="236" t="s">
        <v>132</v>
      </c>
      <c r="E339" s="247" t="s">
        <v>1</v>
      </c>
      <c r="F339" s="248" t="s">
        <v>622</v>
      </c>
      <c r="G339" s="246"/>
      <c r="H339" s="249">
        <v>3.6000000000000001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132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123</v>
      </c>
    </row>
    <row r="340" s="14" customFormat="1">
      <c r="A340" s="14"/>
      <c r="B340" s="245"/>
      <c r="C340" s="246"/>
      <c r="D340" s="236" t="s">
        <v>132</v>
      </c>
      <c r="E340" s="246"/>
      <c r="F340" s="248" t="s">
        <v>623</v>
      </c>
      <c r="G340" s="246"/>
      <c r="H340" s="249">
        <v>3.6720000000000002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132</v>
      </c>
      <c r="AU340" s="255" t="s">
        <v>86</v>
      </c>
      <c r="AV340" s="14" t="s">
        <v>86</v>
      </c>
      <c r="AW340" s="14" t="s">
        <v>4</v>
      </c>
      <c r="AX340" s="14" t="s">
        <v>84</v>
      </c>
      <c r="AY340" s="255" t="s">
        <v>123</v>
      </c>
    </row>
    <row r="341" s="2" customFormat="1" ht="24.15" customHeight="1">
      <c r="A341" s="39"/>
      <c r="B341" s="40"/>
      <c r="C341" s="220" t="s">
        <v>624</v>
      </c>
      <c r="D341" s="220" t="s">
        <v>126</v>
      </c>
      <c r="E341" s="221" t="s">
        <v>625</v>
      </c>
      <c r="F341" s="222" t="s">
        <v>626</v>
      </c>
      <c r="G341" s="223" t="s">
        <v>378</v>
      </c>
      <c r="H341" s="224">
        <v>85</v>
      </c>
      <c r="I341" s="225"/>
      <c r="J341" s="226">
        <f>ROUND(I341*H341,2)</f>
        <v>0</v>
      </c>
      <c r="K341" s="227"/>
      <c r="L341" s="45"/>
      <c r="M341" s="228" t="s">
        <v>1</v>
      </c>
      <c r="N341" s="229" t="s">
        <v>41</v>
      </c>
      <c r="O341" s="92"/>
      <c r="P341" s="230">
        <f>O341*H341</f>
        <v>0</v>
      </c>
      <c r="Q341" s="230">
        <v>0.0035999999999999999</v>
      </c>
      <c r="R341" s="230">
        <f>Q341*H341</f>
        <v>0.30599999999999999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147</v>
      </c>
      <c r="AT341" s="232" t="s">
        <v>126</v>
      </c>
      <c r="AU341" s="232" t="s">
        <v>86</v>
      </c>
      <c r="AY341" s="18" t="s">
        <v>123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84</v>
      </c>
      <c r="BK341" s="233">
        <f>ROUND(I341*H341,2)</f>
        <v>0</v>
      </c>
      <c r="BL341" s="18" t="s">
        <v>147</v>
      </c>
      <c r="BM341" s="232" t="s">
        <v>627</v>
      </c>
    </row>
    <row r="342" s="13" customFormat="1">
      <c r="A342" s="13"/>
      <c r="B342" s="234"/>
      <c r="C342" s="235"/>
      <c r="D342" s="236" t="s">
        <v>132</v>
      </c>
      <c r="E342" s="237" t="s">
        <v>1</v>
      </c>
      <c r="F342" s="238" t="s">
        <v>628</v>
      </c>
      <c r="G342" s="235"/>
      <c r="H342" s="237" t="s">
        <v>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132</v>
      </c>
      <c r="AU342" s="244" t="s">
        <v>86</v>
      </c>
      <c r="AV342" s="13" t="s">
        <v>84</v>
      </c>
      <c r="AW342" s="13" t="s">
        <v>32</v>
      </c>
      <c r="AX342" s="13" t="s">
        <v>76</v>
      </c>
      <c r="AY342" s="244" t="s">
        <v>123</v>
      </c>
    </row>
    <row r="343" s="14" customFormat="1">
      <c r="A343" s="14"/>
      <c r="B343" s="245"/>
      <c r="C343" s="246"/>
      <c r="D343" s="236" t="s">
        <v>132</v>
      </c>
      <c r="E343" s="247" t="s">
        <v>1</v>
      </c>
      <c r="F343" s="248" t="s">
        <v>387</v>
      </c>
      <c r="G343" s="246"/>
      <c r="H343" s="249">
        <v>85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132</v>
      </c>
      <c r="AU343" s="255" t="s">
        <v>86</v>
      </c>
      <c r="AV343" s="14" t="s">
        <v>86</v>
      </c>
      <c r="AW343" s="14" t="s">
        <v>32</v>
      </c>
      <c r="AX343" s="14" t="s">
        <v>84</v>
      </c>
      <c r="AY343" s="255" t="s">
        <v>123</v>
      </c>
    </row>
    <row r="344" s="12" customFormat="1" ht="22.8" customHeight="1">
      <c r="A344" s="12"/>
      <c r="B344" s="204"/>
      <c r="C344" s="205"/>
      <c r="D344" s="206" t="s">
        <v>75</v>
      </c>
      <c r="E344" s="218" t="s">
        <v>172</v>
      </c>
      <c r="F344" s="218" t="s">
        <v>629</v>
      </c>
      <c r="G344" s="205"/>
      <c r="H344" s="205"/>
      <c r="I344" s="208"/>
      <c r="J344" s="219">
        <f>BK344</f>
        <v>0</v>
      </c>
      <c r="K344" s="205"/>
      <c r="L344" s="210"/>
      <c r="M344" s="211"/>
      <c r="N344" s="212"/>
      <c r="O344" s="212"/>
      <c r="P344" s="213">
        <f>SUM(P345:P346)</f>
        <v>0</v>
      </c>
      <c r="Q344" s="212"/>
      <c r="R344" s="213">
        <f>SUM(R345:R346)</f>
        <v>0.84736</v>
      </c>
      <c r="S344" s="212"/>
      <c r="T344" s="214">
        <f>SUM(T345:T346)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5" t="s">
        <v>84</v>
      </c>
      <c r="AT344" s="216" t="s">
        <v>75</v>
      </c>
      <c r="AU344" s="216" t="s">
        <v>84</v>
      </c>
      <c r="AY344" s="215" t="s">
        <v>123</v>
      </c>
      <c r="BK344" s="217">
        <f>SUM(BK345:BK346)</f>
        <v>0</v>
      </c>
    </row>
    <row r="345" s="2" customFormat="1" ht="24.15" customHeight="1">
      <c r="A345" s="39"/>
      <c r="B345" s="40"/>
      <c r="C345" s="220" t="s">
        <v>630</v>
      </c>
      <c r="D345" s="220" t="s">
        <v>126</v>
      </c>
      <c r="E345" s="221" t="s">
        <v>631</v>
      </c>
      <c r="F345" s="222" t="s">
        <v>632</v>
      </c>
      <c r="G345" s="223" t="s">
        <v>327</v>
      </c>
      <c r="H345" s="224">
        <v>2</v>
      </c>
      <c r="I345" s="225"/>
      <c r="J345" s="226">
        <f>ROUND(I345*H345,2)</f>
        <v>0</v>
      </c>
      <c r="K345" s="227"/>
      <c r="L345" s="45"/>
      <c r="M345" s="228" t="s">
        <v>1</v>
      </c>
      <c r="N345" s="229" t="s">
        <v>41</v>
      </c>
      <c r="O345" s="92"/>
      <c r="P345" s="230">
        <f>O345*H345</f>
        <v>0</v>
      </c>
      <c r="Q345" s="230">
        <v>0.42368</v>
      </c>
      <c r="R345" s="230">
        <f>Q345*H345</f>
        <v>0.84736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147</v>
      </c>
      <c r="AT345" s="232" t="s">
        <v>126</v>
      </c>
      <c r="AU345" s="232" t="s">
        <v>86</v>
      </c>
      <c r="AY345" s="18" t="s">
        <v>123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84</v>
      </c>
      <c r="BK345" s="233">
        <f>ROUND(I345*H345,2)</f>
        <v>0</v>
      </c>
      <c r="BL345" s="18" t="s">
        <v>147</v>
      </c>
      <c r="BM345" s="232" t="s">
        <v>633</v>
      </c>
    </row>
    <row r="346" s="14" customFormat="1">
      <c r="A346" s="14"/>
      <c r="B346" s="245"/>
      <c r="C346" s="246"/>
      <c r="D346" s="236" t="s">
        <v>132</v>
      </c>
      <c r="E346" s="247" t="s">
        <v>1</v>
      </c>
      <c r="F346" s="248" t="s">
        <v>86</v>
      </c>
      <c r="G346" s="246"/>
      <c r="H346" s="249">
        <v>2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132</v>
      </c>
      <c r="AU346" s="255" t="s">
        <v>86</v>
      </c>
      <c r="AV346" s="14" t="s">
        <v>86</v>
      </c>
      <c r="AW346" s="14" t="s">
        <v>32</v>
      </c>
      <c r="AX346" s="14" t="s">
        <v>84</v>
      </c>
      <c r="AY346" s="255" t="s">
        <v>123</v>
      </c>
    </row>
    <row r="347" s="12" customFormat="1" ht="22.8" customHeight="1">
      <c r="A347" s="12"/>
      <c r="B347" s="204"/>
      <c r="C347" s="205"/>
      <c r="D347" s="206" t="s">
        <v>75</v>
      </c>
      <c r="E347" s="218" t="s">
        <v>177</v>
      </c>
      <c r="F347" s="218" t="s">
        <v>634</v>
      </c>
      <c r="G347" s="205"/>
      <c r="H347" s="205"/>
      <c r="I347" s="208"/>
      <c r="J347" s="219">
        <f>BK347</f>
        <v>0</v>
      </c>
      <c r="K347" s="205"/>
      <c r="L347" s="210"/>
      <c r="M347" s="211"/>
      <c r="N347" s="212"/>
      <c r="O347" s="212"/>
      <c r="P347" s="213">
        <f>SUM(P348:P399)</f>
        <v>0</v>
      </c>
      <c r="Q347" s="212"/>
      <c r="R347" s="213">
        <f>SUM(R348:R399)</f>
        <v>45.827085949999997</v>
      </c>
      <c r="S347" s="212"/>
      <c r="T347" s="214">
        <f>SUM(T348:T399)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5" t="s">
        <v>84</v>
      </c>
      <c r="AT347" s="216" t="s">
        <v>75</v>
      </c>
      <c r="AU347" s="216" t="s">
        <v>84</v>
      </c>
      <c r="AY347" s="215" t="s">
        <v>123</v>
      </c>
      <c r="BK347" s="217">
        <f>SUM(BK348:BK399)</f>
        <v>0</v>
      </c>
    </row>
    <row r="348" s="2" customFormat="1" ht="24.15" customHeight="1">
      <c r="A348" s="39"/>
      <c r="B348" s="40"/>
      <c r="C348" s="220" t="s">
        <v>635</v>
      </c>
      <c r="D348" s="220" t="s">
        <v>126</v>
      </c>
      <c r="E348" s="221" t="s">
        <v>636</v>
      </c>
      <c r="F348" s="222" t="s">
        <v>637</v>
      </c>
      <c r="G348" s="223" t="s">
        <v>327</v>
      </c>
      <c r="H348" s="224">
        <v>3</v>
      </c>
      <c r="I348" s="225"/>
      <c r="J348" s="226">
        <f>ROUND(I348*H348,2)</f>
        <v>0</v>
      </c>
      <c r="K348" s="227"/>
      <c r="L348" s="45"/>
      <c r="M348" s="228" t="s">
        <v>1</v>
      </c>
      <c r="N348" s="229" t="s">
        <v>41</v>
      </c>
      <c r="O348" s="92"/>
      <c r="P348" s="230">
        <f>O348*H348</f>
        <v>0</v>
      </c>
      <c r="Q348" s="230">
        <v>0.00069999999999999999</v>
      </c>
      <c r="R348" s="230">
        <f>Q348*H348</f>
        <v>0.0020999999999999999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147</v>
      </c>
      <c r="AT348" s="232" t="s">
        <v>126</v>
      </c>
      <c r="AU348" s="232" t="s">
        <v>86</v>
      </c>
      <c r="AY348" s="18" t="s">
        <v>123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84</v>
      </c>
      <c r="BK348" s="233">
        <f>ROUND(I348*H348,2)</f>
        <v>0</v>
      </c>
      <c r="BL348" s="18" t="s">
        <v>147</v>
      </c>
      <c r="BM348" s="232" t="s">
        <v>638</v>
      </c>
    </row>
    <row r="349" s="14" customFormat="1">
      <c r="A349" s="14"/>
      <c r="B349" s="245"/>
      <c r="C349" s="246"/>
      <c r="D349" s="236" t="s">
        <v>132</v>
      </c>
      <c r="E349" s="247" t="s">
        <v>1</v>
      </c>
      <c r="F349" s="248" t="s">
        <v>139</v>
      </c>
      <c r="G349" s="246"/>
      <c r="H349" s="249">
        <v>3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132</v>
      </c>
      <c r="AU349" s="255" t="s">
        <v>86</v>
      </c>
      <c r="AV349" s="14" t="s">
        <v>86</v>
      </c>
      <c r="AW349" s="14" t="s">
        <v>32</v>
      </c>
      <c r="AX349" s="14" t="s">
        <v>84</v>
      </c>
      <c r="AY349" s="255" t="s">
        <v>123</v>
      </c>
    </row>
    <row r="350" s="2" customFormat="1" ht="24.15" customHeight="1">
      <c r="A350" s="39"/>
      <c r="B350" s="40"/>
      <c r="C350" s="281" t="s">
        <v>639</v>
      </c>
      <c r="D350" s="281" t="s">
        <v>284</v>
      </c>
      <c r="E350" s="282" t="s">
        <v>640</v>
      </c>
      <c r="F350" s="283" t="s">
        <v>641</v>
      </c>
      <c r="G350" s="284" t="s">
        <v>327</v>
      </c>
      <c r="H350" s="285">
        <v>2</v>
      </c>
      <c r="I350" s="286"/>
      <c r="J350" s="287">
        <f>ROUND(I350*H350,2)</f>
        <v>0</v>
      </c>
      <c r="K350" s="288"/>
      <c r="L350" s="289"/>
      <c r="M350" s="290" t="s">
        <v>1</v>
      </c>
      <c r="N350" s="291" t="s">
        <v>41</v>
      </c>
      <c r="O350" s="92"/>
      <c r="P350" s="230">
        <f>O350*H350</f>
        <v>0</v>
      </c>
      <c r="Q350" s="230">
        <v>0.0035000000000000001</v>
      </c>
      <c r="R350" s="230">
        <f>Q350*H350</f>
        <v>0.0070000000000000001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172</v>
      </c>
      <c r="AT350" s="232" t="s">
        <v>284</v>
      </c>
      <c r="AU350" s="232" t="s">
        <v>86</v>
      </c>
      <c r="AY350" s="18" t="s">
        <v>123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84</v>
      </c>
      <c r="BK350" s="233">
        <f>ROUND(I350*H350,2)</f>
        <v>0</v>
      </c>
      <c r="BL350" s="18" t="s">
        <v>147</v>
      </c>
      <c r="BM350" s="232" t="s">
        <v>642</v>
      </c>
    </row>
    <row r="351" s="13" customFormat="1">
      <c r="A351" s="13"/>
      <c r="B351" s="234"/>
      <c r="C351" s="235"/>
      <c r="D351" s="236" t="s">
        <v>132</v>
      </c>
      <c r="E351" s="237" t="s">
        <v>1</v>
      </c>
      <c r="F351" s="238" t="s">
        <v>643</v>
      </c>
      <c r="G351" s="235"/>
      <c r="H351" s="237" t="s">
        <v>1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132</v>
      </c>
      <c r="AU351" s="244" t="s">
        <v>86</v>
      </c>
      <c r="AV351" s="13" t="s">
        <v>84</v>
      </c>
      <c r="AW351" s="13" t="s">
        <v>32</v>
      </c>
      <c r="AX351" s="13" t="s">
        <v>76</v>
      </c>
      <c r="AY351" s="244" t="s">
        <v>123</v>
      </c>
    </row>
    <row r="352" s="14" customFormat="1">
      <c r="A352" s="14"/>
      <c r="B352" s="245"/>
      <c r="C352" s="246"/>
      <c r="D352" s="236" t="s">
        <v>132</v>
      </c>
      <c r="E352" s="247" t="s">
        <v>1</v>
      </c>
      <c r="F352" s="248" t="s">
        <v>84</v>
      </c>
      <c r="G352" s="246"/>
      <c r="H352" s="249">
        <v>1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132</v>
      </c>
      <c r="AU352" s="255" t="s">
        <v>86</v>
      </c>
      <c r="AV352" s="14" t="s">
        <v>86</v>
      </c>
      <c r="AW352" s="14" t="s">
        <v>32</v>
      </c>
      <c r="AX352" s="14" t="s">
        <v>76</v>
      </c>
      <c r="AY352" s="255" t="s">
        <v>123</v>
      </c>
    </row>
    <row r="353" s="13" customFormat="1">
      <c r="A353" s="13"/>
      <c r="B353" s="234"/>
      <c r="C353" s="235"/>
      <c r="D353" s="236" t="s">
        <v>132</v>
      </c>
      <c r="E353" s="237" t="s">
        <v>1</v>
      </c>
      <c r="F353" s="238" t="s">
        <v>644</v>
      </c>
      <c r="G353" s="235"/>
      <c r="H353" s="237" t="s">
        <v>1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132</v>
      </c>
      <c r="AU353" s="244" t="s">
        <v>86</v>
      </c>
      <c r="AV353" s="13" t="s">
        <v>84</v>
      </c>
      <c r="AW353" s="13" t="s">
        <v>32</v>
      </c>
      <c r="AX353" s="13" t="s">
        <v>76</v>
      </c>
      <c r="AY353" s="244" t="s">
        <v>123</v>
      </c>
    </row>
    <row r="354" s="14" customFormat="1">
      <c r="A354" s="14"/>
      <c r="B354" s="245"/>
      <c r="C354" s="246"/>
      <c r="D354" s="236" t="s">
        <v>132</v>
      </c>
      <c r="E354" s="247" t="s">
        <v>1</v>
      </c>
      <c r="F354" s="248" t="s">
        <v>84</v>
      </c>
      <c r="G354" s="246"/>
      <c r="H354" s="249">
        <v>1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132</v>
      </c>
      <c r="AU354" s="255" t="s">
        <v>86</v>
      </c>
      <c r="AV354" s="14" t="s">
        <v>86</v>
      </c>
      <c r="AW354" s="14" t="s">
        <v>32</v>
      </c>
      <c r="AX354" s="14" t="s">
        <v>76</v>
      </c>
      <c r="AY354" s="255" t="s">
        <v>123</v>
      </c>
    </row>
    <row r="355" s="16" customFormat="1">
      <c r="A355" s="16"/>
      <c r="B355" s="270"/>
      <c r="C355" s="271"/>
      <c r="D355" s="236" t="s">
        <v>132</v>
      </c>
      <c r="E355" s="272" t="s">
        <v>1</v>
      </c>
      <c r="F355" s="273" t="s">
        <v>248</v>
      </c>
      <c r="G355" s="271"/>
      <c r="H355" s="274">
        <v>2</v>
      </c>
      <c r="I355" s="275"/>
      <c r="J355" s="271"/>
      <c r="K355" s="271"/>
      <c r="L355" s="276"/>
      <c r="M355" s="277"/>
      <c r="N355" s="278"/>
      <c r="O355" s="278"/>
      <c r="P355" s="278"/>
      <c r="Q355" s="278"/>
      <c r="R355" s="278"/>
      <c r="S355" s="278"/>
      <c r="T355" s="279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80" t="s">
        <v>132</v>
      </c>
      <c r="AU355" s="280" t="s">
        <v>86</v>
      </c>
      <c r="AV355" s="16" t="s">
        <v>147</v>
      </c>
      <c r="AW355" s="16" t="s">
        <v>32</v>
      </c>
      <c r="AX355" s="16" t="s">
        <v>84</v>
      </c>
      <c r="AY355" s="280" t="s">
        <v>123</v>
      </c>
    </row>
    <row r="356" s="2" customFormat="1" ht="16.5" customHeight="1">
      <c r="A356" s="39"/>
      <c r="B356" s="40"/>
      <c r="C356" s="281" t="s">
        <v>645</v>
      </c>
      <c r="D356" s="281" t="s">
        <v>284</v>
      </c>
      <c r="E356" s="282" t="s">
        <v>646</v>
      </c>
      <c r="F356" s="283" t="s">
        <v>647</v>
      </c>
      <c r="G356" s="284" t="s">
        <v>327</v>
      </c>
      <c r="H356" s="285">
        <v>1</v>
      </c>
      <c r="I356" s="286"/>
      <c r="J356" s="287">
        <f>ROUND(I356*H356,2)</f>
        <v>0</v>
      </c>
      <c r="K356" s="288"/>
      <c r="L356" s="289"/>
      <c r="M356" s="290" t="s">
        <v>1</v>
      </c>
      <c r="N356" s="291" t="s">
        <v>41</v>
      </c>
      <c r="O356" s="92"/>
      <c r="P356" s="230">
        <f>O356*H356</f>
        <v>0</v>
      </c>
      <c r="Q356" s="230">
        <v>0.0016999999999999999</v>
      </c>
      <c r="R356" s="230">
        <f>Q356*H356</f>
        <v>0.0016999999999999999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172</v>
      </c>
      <c r="AT356" s="232" t="s">
        <v>284</v>
      </c>
      <c r="AU356" s="232" t="s">
        <v>86</v>
      </c>
      <c r="AY356" s="18" t="s">
        <v>123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84</v>
      </c>
      <c r="BK356" s="233">
        <f>ROUND(I356*H356,2)</f>
        <v>0</v>
      </c>
      <c r="BL356" s="18" t="s">
        <v>147</v>
      </c>
      <c r="BM356" s="232" t="s">
        <v>648</v>
      </c>
    </row>
    <row r="357" s="13" customFormat="1">
      <c r="A357" s="13"/>
      <c r="B357" s="234"/>
      <c r="C357" s="235"/>
      <c r="D357" s="236" t="s">
        <v>132</v>
      </c>
      <c r="E357" s="237" t="s">
        <v>1</v>
      </c>
      <c r="F357" s="238" t="s">
        <v>649</v>
      </c>
      <c r="G357" s="235"/>
      <c r="H357" s="237" t="s">
        <v>1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132</v>
      </c>
      <c r="AU357" s="244" t="s">
        <v>86</v>
      </c>
      <c r="AV357" s="13" t="s">
        <v>84</v>
      </c>
      <c r="AW357" s="13" t="s">
        <v>32</v>
      </c>
      <c r="AX357" s="13" t="s">
        <v>76</v>
      </c>
      <c r="AY357" s="244" t="s">
        <v>123</v>
      </c>
    </row>
    <row r="358" s="14" customFormat="1">
      <c r="A358" s="14"/>
      <c r="B358" s="245"/>
      <c r="C358" s="246"/>
      <c r="D358" s="236" t="s">
        <v>132</v>
      </c>
      <c r="E358" s="247" t="s">
        <v>1</v>
      </c>
      <c r="F358" s="248" t="s">
        <v>84</v>
      </c>
      <c r="G358" s="246"/>
      <c r="H358" s="249">
        <v>1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132</v>
      </c>
      <c r="AU358" s="255" t="s">
        <v>86</v>
      </c>
      <c r="AV358" s="14" t="s">
        <v>86</v>
      </c>
      <c r="AW358" s="14" t="s">
        <v>32</v>
      </c>
      <c r="AX358" s="14" t="s">
        <v>84</v>
      </c>
      <c r="AY358" s="255" t="s">
        <v>123</v>
      </c>
    </row>
    <row r="359" s="2" customFormat="1" ht="24.15" customHeight="1">
      <c r="A359" s="39"/>
      <c r="B359" s="40"/>
      <c r="C359" s="220" t="s">
        <v>650</v>
      </c>
      <c r="D359" s="220" t="s">
        <v>126</v>
      </c>
      <c r="E359" s="221" t="s">
        <v>651</v>
      </c>
      <c r="F359" s="222" t="s">
        <v>652</v>
      </c>
      <c r="G359" s="223" t="s">
        <v>327</v>
      </c>
      <c r="H359" s="224">
        <v>2</v>
      </c>
      <c r="I359" s="225"/>
      <c r="J359" s="226">
        <f>ROUND(I359*H359,2)</f>
        <v>0</v>
      </c>
      <c r="K359" s="227"/>
      <c r="L359" s="45"/>
      <c r="M359" s="228" t="s">
        <v>1</v>
      </c>
      <c r="N359" s="229" t="s">
        <v>41</v>
      </c>
      <c r="O359" s="92"/>
      <c r="P359" s="230">
        <f>O359*H359</f>
        <v>0</v>
      </c>
      <c r="Q359" s="230">
        <v>0.10940999999999999</v>
      </c>
      <c r="R359" s="230">
        <f>Q359*H359</f>
        <v>0.21881999999999999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147</v>
      </c>
      <c r="AT359" s="232" t="s">
        <v>126</v>
      </c>
      <c r="AU359" s="232" t="s">
        <v>86</v>
      </c>
      <c r="AY359" s="18" t="s">
        <v>123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84</v>
      </c>
      <c r="BK359" s="233">
        <f>ROUND(I359*H359,2)</f>
        <v>0</v>
      </c>
      <c r="BL359" s="18" t="s">
        <v>147</v>
      </c>
      <c r="BM359" s="232" t="s">
        <v>653</v>
      </c>
    </row>
    <row r="360" s="14" customFormat="1">
      <c r="A360" s="14"/>
      <c r="B360" s="245"/>
      <c r="C360" s="246"/>
      <c r="D360" s="236" t="s">
        <v>132</v>
      </c>
      <c r="E360" s="247" t="s">
        <v>1</v>
      </c>
      <c r="F360" s="248" t="s">
        <v>86</v>
      </c>
      <c r="G360" s="246"/>
      <c r="H360" s="249">
        <v>2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132</v>
      </c>
      <c r="AU360" s="255" t="s">
        <v>86</v>
      </c>
      <c r="AV360" s="14" t="s">
        <v>86</v>
      </c>
      <c r="AW360" s="14" t="s">
        <v>32</v>
      </c>
      <c r="AX360" s="14" t="s">
        <v>84</v>
      </c>
      <c r="AY360" s="255" t="s">
        <v>123</v>
      </c>
    </row>
    <row r="361" s="2" customFormat="1" ht="21.75" customHeight="1">
      <c r="A361" s="39"/>
      <c r="B361" s="40"/>
      <c r="C361" s="281" t="s">
        <v>654</v>
      </c>
      <c r="D361" s="281" t="s">
        <v>284</v>
      </c>
      <c r="E361" s="282" t="s">
        <v>655</v>
      </c>
      <c r="F361" s="283" t="s">
        <v>656</v>
      </c>
      <c r="G361" s="284" t="s">
        <v>327</v>
      </c>
      <c r="H361" s="285">
        <v>2</v>
      </c>
      <c r="I361" s="286"/>
      <c r="J361" s="287">
        <f>ROUND(I361*H361,2)</f>
        <v>0</v>
      </c>
      <c r="K361" s="288"/>
      <c r="L361" s="289"/>
      <c r="M361" s="290" t="s">
        <v>1</v>
      </c>
      <c r="N361" s="291" t="s">
        <v>41</v>
      </c>
      <c r="O361" s="92"/>
      <c r="P361" s="230">
        <f>O361*H361</f>
        <v>0</v>
      </c>
      <c r="Q361" s="230">
        <v>0.0061000000000000004</v>
      </c>
      <c r="R361" s="230">
        <f>Q361*H361</f>
        <v>0.012200000000000001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172</v>
      </c>
      <c r="AT361" s="232" t="s">
        <v>284</v>
      </c>
      <c r="AU361" s="232" t="s">
        <v>86</v>
      </c>
      <c r="AY361" s="18" t="s">
        <v>123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84</v>
      </c>
      <c r="BK361" s="233">
        <f>ROUND(I361*H361,2)</f>
        <v>0</v>
      </c>
      <c r="BL361" s="18" t="s">
        <v>147</v>
      </c>
      <c r="BM361" s="232" t="s">
        <v>657</v>
      </c>
    </row>
    <row r="362" s="14" customFormat="1">
      <c r="A362" s="14"/>
      <c r="B362" s="245"/>
      <c r="C362" s="246"/>
      <c r="D362" s="236" t="s">
        <v>132</v>
      </c>
      <c r="E362" s="247" t="s">
        <v>1</v>
      </c>
      <c r="F362" s="248" t="s">
        <v>86</v>
      </c>
      <c r="G362" s="246"/>
      <c r="H362" s="249">
        <v>2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132</v>
      </c>
      <c r="AU362" s="255" t="s">
        <v>86</v>
      </c>
      <c r="AV362" s="14" t="s">
        <v>86</v>
      </c>
      <c r="AW362" s="14" t="s">
        <v>32</v>
      </c>
      <c r="AX362" s="14" t="s">
        <v>84</v>
      </c>
      <c r="AY362" s="255" t="s">
        <v>123</v>
      </c>
    </row>
    <row r="363" s="2" customFormat="1" ht="16.5" customHeight="1">
      <c r="A363" s="39"/>
      <c r="B363" s="40"/>
      <c r="C363" s="281" t="s">
        <v>658</v>
      </c>
      <c r="D363" s="281" t="s">
        <v>284</v>
      </c>
      <c r="E363" s="282" t="s">
        <v>659</v>
      </c>
      <c r="F363" s="283" t="s">
        <v>660</v>
      </c>
      <c r="G363" s="284" t="s">
        <v>327</v>
      </c>
      <c r="H363" s="285">
        <v>2</v>
      </c>
      <c r="I363" s="286"/>
      <c r="J363" s="287">
        <f>ROUND(I363*H363,2)</f>
        <v>0</v>
      </c>
      <c r="K363" s="288"/>
      <c r="L363" s="289"/>
      <c r="M363" s="290" t="s">
        <v>1</v>
      </c>
      <c r="N363" s="291" t="s">
        <v>41</v>
      </c>
      <c r="O363" s="92"/>
      <c r="P363" s="230">
        <f>O363*H363</f>
        <v>0</v>
      </c>
      <c r="Q363" s="230">
        <v>0.0030000000000000001</v>
      </c>
      <c r="R363" s="230">
        <f>Q363*H363</f>
        <v>0.0060000000000000001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172</v>
      </c>
      <c r="AT363" s="232" t="s">
        <v>284</v>
      </c>
      <c r="AU363" s="232" t="s">
        <v>86</v>
      </c>
      <c r="AY363" s="18" t="s">
        <v>123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84</v>
      </c>
      <c r="BK363" s="233">
        <f>ROUND(I363*H363,2)</f>
        <v>0</v>
      </c>
      <c r="BL363" s="18" t="s">
        <v>147</v>
      </c>
      <c r="BM363" s="232" t="s">
        <v>661</v>
      </c>
    </row>
    <row r="364" s="14" customFormat="1">
      <c r="A364" s="14"/>
      <c r="B364" s="245"/>
      <c r="C364" s="246"/>
      <c r="D364" s="236" t="s">
        <v>132</v>
      </c>
      <c r="E364" s="247" t="s">
        <v>1</v>
      </c>
      <c r="F364" s="248" t="s">
        <v>86</v>
      </c>
      <c r="G364" s="246"/>
      <c r="H364" s="249">
        <v>2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132</v>
      </c>
      <c r="AU364" s="255" t="s">
        <v>86</v>
      </c>
      <c r="AV364" s="14" t="s">
        <v>86</v>
      </c>
      <c r="AW364" s="14" t="s">
        <v>32</v>
      </c>
      <c r="AX364" s="14" t="s">
        <v>84</v>
      </c>
      <c r="AY364" s="255" t="s">
        <v>123</v>
      </c>
    </row>
    <row r="365" s="2" customFormat="1" ht="21.75" customHeight="1">
      <c r="A365" s="39"/>
      <c r="B365" s="40"/>
      <c r="C365" s="281" t="s">
        <v>662</v>
      </c>
      <c r="D365" s="281" t="s">
        <v>284</v>
      </c>
      <c r="E365" s="282" t="s">
        <v>663</v>
      </c>
      <c r="F365" s="283" t="s">
        <v>664</v>
      </c>
      <c r="G365" s="284" t="s">
        <v>327</v>
      </c>
      <c r="H365" s="285">
        <v>3</v>
      </c>
      <c r="I365" s="286"/>
      <c r="J365" s="287">
        <f>ROUND(I365*H365,2)</f>
        <v>0</v>
      </c>
      <c r="K365" s="288"/>
      <c r="L365" s="289"/>
      <c r="M365" s="290" t="s">
        <v>1</v>
      </c>
      <c r="N365" s="291" t="s">
        <v>41</v>
      </c>
      <c r="O365" s="92"/>
      <c r="P365" s="230">
        <f>O365*H365</f>
        <v>0</v>
      </c>
      <c r="Q365" s="230">
        <v>0.00035</v>
      </c>
      <c r="R365" s="230">
        <f>Q365*H365</f>
        <v>0.0010499999999999999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172</v>
      </c>
      <c r="AT365" s="232" t="s">
        <v>284</v>
      </c>
      <c r="AU365" s="232" t="s">
        <v>86</v>
      </c>
      <c r="AY365" s="18" t="s">
        <v>123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84</v>
      </c>
      <c r="BK365" s="233">
        <f>ROUND(I365*H365,2)</f>
        <v>0</v>
      </c>
      <c r="BL365" s="18" t="s">
        <v>147</v>
      </c>
      <c r="BM365" s="232" t="s">
        <v>665</v>
      </c>
    </row>
    <row r="366" s="14" customFormat="1">
      <c r="A366" s="14"/>
      <c r="B366" s="245"/>
      <c r="C366" s="246"/>
      <c r="D366" s="236" t="s">
        <v>132</v>
      </c>
      <c r="E366" s="247" t="s">
        <v>1</v>
      </c>
      <c r="F366" s="248" t="s">
        <v>139</v>
      </c>
      <c r="G366" s="246"/>
      <c r="H366" s="249">
        <v>3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132</v>
      </c>
      <c r="AU366" s="255" t="s">
        <v>86</v>
      </c>
      <c r="AV366" s="14" t="s">
        <v>86</v>
      </c>
      <c r="AW366" s="14" t="s">
        <v>32</v>
      </c>
      <c r="AX366" s="14" t="s">
        <v>84</v>
      </c>
      <c r="AY366" s="255" t="s">
        <v>123</v>
      </c>
    </row>
    <row r="367" s="2" customFormat="1" ht="16.5" customHeight="1">
      <c r="A367" s="39"/>
      <c r="B367" s="40"/>
      <c r="C367" s="281" t="s">
        <v>387</v>
      </c>
      <c r="D367" s="281" t="s">
        <v>284</v>
      </c>
      <c r="E367" s="282" t="s">
        <v>666</v>
      </c>
      <c r="F367" s="283" t="s">
        <v>667</v>
      </c>
      <c r="G367" s="284" t="s">
        <v>327</v>
      </c>
      <c r="H367" s="285">
        <v>2</v>
      </c>
      <c r="I367" s="286"/>
      <c r="J367" s="287">
        <f>ROUND(I367*H367,2)</f>
        <v>0</v>
      </c>
      <c r="K367" s="288"/>
      <c r="L367" s="289"/>
      <c r="M367" s="290" t="s">
        <v>1</v>
      </c>
      <c r="N367" s="291" t="s">
        <v>41</v>
      </c>
      <c r="O367" s="92"/>
      <c r="P367" s="230">
        <f>O367*H367</f>
        <v>0</v>
      </c>
      <c r="Q367" s="230">
        <v>0.00010000000000000001</v>
      </c>
      <c r="R367" s="230">
        <f>Q367*H367</f>
        <v>0.00020000000000000001</v>
      </c>
      <c r="S367" s="230">
        <v>0</v>
      </c>
      <c r="T367" s="23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172</v>
      </c>
      <c r="AT367" s="232" t="s">
        <v>284</v>
      </c>
      <c r="AU367" s="232" t="s">
        <v>86</v>
      </c>
      <c r="AY367" s="18" t="s">
        <v>123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84</v>
      </c>
      <c r="BK367" s="233">
        <f>ROUND(I367*H367,2)</f>
        <v>0</v>
      </c>
      <c r="BL367" s="18" t="s">
        <v>147</v>
      </c>
      <c r="BM367" s="232" t="s">
        <v>668</v>
      </c>
    </row>
    <row r="368" s="14" customFormat="1">
      <c r="A368" s="14"/>
      <c r="B368" s="245"/>
      <c r="C368" s="246"/>
      <c r="D368" s="236" t="s">
        <v>132</v>
      </c>
      <c r="E368" s="247" t="s">
        <v>1</v>
      </c>
      <c r="F368" s="248" t="s">
        <v>86</v>
      </c>
      <c r="G368" s="246"/>
      <c r="H368" s="249">
        <v>2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132</v>
      </c>
      <c r="AU368" s="255" t="s">
        <v>86</v>
      </c>
      <c r="AV368" s="14" t="s">
        <v>86</v>
      </c>
      <c r="AW368" s="14" t="s">
        <v>32</v>
      </c>
      <c r="AX368" s="14" t="s">
        <v>84</v>
      </c>
      <c r="AY368" s="255" t="s">
        <v>123</v>
      </c>
    </row>
    <row r="369" s="2" customFormat="1" ht="24.15" customHeight="1">
      <c r="A369" s="39"/>
      <c r="B369" s="40"/>
      <c r="C369" s="220" t="s">
        <v>669</v>
      </c>
      <c r="D369" s="220" t="s">
        <v>126</v>
      </c>
      <c r="E369" s="221" t="s">
        <v>670</v>
      </c>
      <c r="F369" s="222" t="s">
        <v>671</v>
      </c>
      <c r="G369" s="223" t="s">
        <v>327</v>
      </c>
      <c r="H369" s="224">
        <v>1</v>
      </c>
      <c r="I369" s="225"/>
      <c r="J369" s="226">
        <f>ROUND(I369*H369,2)</f>
        <v>0</v>
      </c>
      <c r="K369" s="227"/>
      <c r="L369" s="45"/>
      <c r="M369" s="228" t="s">
        <v>1</v>
      </c>
      <c r="N369" s="229" t="s">
        <v>41</v>
      </c>
      <c r="O369" s="92"/>
      <c r="P369" s="230">
        <f>O369*H369</f>
        <v>0</v>
      </c>
      <c r="Q369" s="230">
        <v>0.00413</v>
      </c>
      <c r="R369" s="230">
        <f>Q369*H369</f>
        <v>0.00413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147</v>
      </c>
      <c r="AT369" s="232" t="s">
        <v>126</v>
      </c>
      <c r="AU369" s="232" t="s">
        <v>86</v>
      </c>
      <c r="AY369" s="18" t="s">
        <v>123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84</v>
      </c>
      <c r="BK369" s="233">
        <f>ROUND(I369*H369,2)</f>
        <v>0</v>
      </c>
      <c r="BL369" s="18" t="s">
        <v>147</v>
      </c>
      <c r="BM369" s="232" t="s">
        <v>672</v>
      </c>
    </row>
    <row r="370" s="13" customFormat="1">
      <c r="A370" s="13"/>
      <c r="B370" s="234"/>
      <c r="C370" s="235"/>
      <c r="D370" s="236" t="s">
        <v>132</v>
      </c>
      <c r="E370" s="237" t="s">
        <v>1</v>
      </c>
      <c r="F370" s="238" t="s">
        <v>673</v>
      </c>
      <c r="G370" s="235"/>
      <c r="H370" s="237" t="s">
        <v>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132</v>
      </c>
      <c r="AU370" s="244" t="s">
        <v>86</v>
      </c>
      <c r="AV370" s="13" t="s">
        <v>84</v>
      </c>
      <c r="AW370" s="13" t="s">
        <v>32</v>
      </c>
      <c r="AX370" s="13" t="s">
        <v>76</v>
      </c>
      <c r="AY370" s="244" t="s">
        <v>123</v>
      </c>
    </row>
    <row r="371" s="14" customFormat="1">
      <c r="A371" s="14"/>
      <c r="B371" s="245"/>
      <c r="C371" s="246"/>
      <c r="D371" s="236" t="s">
        <v>132</v>
      </c>
      <c r="E371" s="247" t="s">
        <v>1</v>
      </c>
      <c r="F371" s="248" t="s">
        <v>84</v>
      </c>
      <c r="G371" s="246"/>
      <c r="H371" s="249">
        <v>1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132</v>
      </c>
      <c r="AU371" s="255" t="s">
        <v>86</v>
      </c>
      <c r="AV371" s="14" t="s">
        <v>86</v>
      </c>
      <c r="AW371" s="14" t="s">
        <v>32</v>
      </c>
      <c r="AX371" s="14" t="s">
        <v>84</v>
      </c>
      <c r="AY371" s="255" t="s">
        <v>123</v>
      </c>
    </row>
    <row r="372" s="2" customFormat="1" ht="49.05" customHeight="1">
      <c r="A372" s="39"/>
      <c r="B372" s="40"/>
      <c r="C372" s="220" t="s">
        <v>674</v>
      </c>
      <c r="D372" s="220" t="s">
        <v>126</v>
      </c>
      <c r="E372" s="221" t="s">
        <v>675</v>
      </c>
      <c r="F372" s="222" t="s">
        <v>676</v>
      </c>
      <c r="G372" s="223" t="s">
        <v>378</v>
      </c>
      <c r="H372" s="224">
        <v>64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41</v>
      </c>
      <c r="O372" s="92"/>
      <c r="P372" s="230">
        <f>O372*H372</f>
        <v>0</v>
      </c>
      <c r="Q372" s="230">
        <v>0.20219000000000001</v>
      </c>
      <c r="R372" s="230">
        <f>Q372*H372</f>
        <v>12.940160000000001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147</v>
      </c>
      <c r="AT372" s="232" t="s">
        <v>126</v>
      </c>
      <c r="AU372" s="232" t="s">
        <v>86</v>
      </c>
      <c r="AY372" s="18" t="s">
        <v>123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84</v>
      </c>
      <c r="BK372" s="233">
        <f>ROUND(I372*H372,2)</f>
        <v>0</v>
      </c>
      <c r="BL372" s="18" t="s">
        <v>147</v>
      </c>
      <c r="BM372" s="232" t="s">
        <v>677</v>
      </c>
    </row>
    <row r="373" s="13" customFormat="1">
      <c r="A373" s="13"/>
      <c r="B373" s="234"/>
      <c r="C373" s="235"/>
      <c r="D373" s="236" t="s">
        <v>132</v>
      </c>
      <c r="E373" s="237" t="s">
        <v>1</v>
      </c>
      <c r="F373" s="238" t="s">
        <v>678</v>
      </c>
      <c r="G373" s="235"/>
      <c r="H373" s="237" t="s">
        <v>1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132</v>
      </c>
      <c r="AU373" s="244" t="s">
        <v>86</v>
      </c>
      <c r="AV373" s="13" t="s">
        <v>84</v>
      </c>
      <c r="AW373" s="13" t="s">
        <v>32</v>
      </c>
      <c r="AX373" s="13" t="s">
        <v>76</v>
      </c>
      <c r="AY373" s="244" t="s">
        <v>123</v>
      </c>
    </row>
    <row r="374" s="14" customFormat="1">
      <c r="A374" s="14"/>
      <c r="B374" s="245"/>
      <c r="C374" s="246"/>
      <c r="D374" s="236" t="s">
        <v>132</v>
      </c>
      <c r="E374" s="247" t="s">
        <v>1</v>
      </c>
      <c r="F374" s="248" t="s">
        <v>564</v>
      </c>
      <c r="G374" s="246"/>
      <c r="H374" s="249">
        <v>64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132</v>
      </c>
      <c r="AU374" s="255" t="s">
        <v>86</v>
      </c>
      <c r="AV374" s="14" t="s">
        <v>86</v>
      </c>
      <c r="AW374" s="14" t="s">
        <v>32</v>
      </c>
      <c r="AX374" s="14" t="s">
        <v>84</v>
      </c>
      <c r="AY374" s="255" t="s">
        <v>123</v>
      </c>
    </row>
    <row r="375" s="2" customFormat="1" ht="49.05" customHeight="1">
      <c r="A375" s="39"/>
      <c r="B375" s="40"/>
      <c r="C375" s="220" t="s">
        <v>679</v>
      </c>
      <c r="D375" s="220" t="s">
        <v>126</v>
      </c>
      <c r="E375" s="221" t="s">
        <v>680</v>
      </c>
      <c r="F375" s="222" t="s">
        <v>681</v>
      </c>
      <c r="G375" s="223" t="s">
        <v>378</v>
      </c>
      <c r="H375" s="224">
        <v>101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41</v>
      </c>
      <c r="O375" s="92"/>
      <c r="P375" s="230">
        <f>O375*H375</f>
        <v>0</v>
      </c>
      <c r="Q375" s="230">
        <v>0.15540000000000001</v>
      </c>
      <c r="R375" s="230">
        <f>Q375*H375</f>
        <v>15.695400000000001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147</v>
      </c>
      <c r="AT375" s="232" t="s">
        <v>126</v>
      </c>
      <c r="AU375" s="232" t="s">
        <v>86</v>
      </c>
      <c r="AY375" s="18" t="s">
        <v>123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84</v>
      </c>
      <c r="BK375" s="233">
        <f>ROUND(I375*H375,2)</f>
        <v>0</v>
      </c>
      <c r="BL375" s="18" t="s">
        <v>147</v>
      </c>
      <c r="BM375" s="232" t="s">
        <v>682</v>
      </c>
    </row>
    <row r="376" s="13" customFormat="1">
      <c r="A376" s="13"/>
      <c r="B376" s="234"/>
      <c r="C376" s="235"/>
      <c r="D376" s="236" t="s">
        <v>132</v>
      </c>
      <c r="E376" s="237" t="s">
        <v>1</v>
      </c>
      <c r="F376" s="238" t="s">
        <v>683</v>
      </c>
      <c r="G376" s="235"/>
      <c r="H376" s="237" t="s">
        <v>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132</v>
      </c>
      <c r="AU376" s="244" t="s">
        <v>86</v>
      </c>
      <c r="AV376" s="13" t="s">
        <v>84</v>
      </c>
      <c r="AW376" s="13" t="s">
        <v>32</v>
      </c>
      <c r="AX376" s="13" t="s">
        <v>76</v>
      </c>
      <c r="AY376" s="244" t="s">
        <v>123</v>
      </c>
    </row>
    <row r="377" s="14" customFormat="1">
      <c r="A377" s="14"/>
      <c r="B377" s="245"/>
      <c r="C377" s="246"/>
      <c r="D377" s="236" t="s">
        <v>132</v>
      </c>
      <c r="E377" s="247" t="s">
        <v>1</v>
      </c>
      <c r="F377" s="248" t="s">
        <v>684</v>
      </c>
      <c r="G377" s="246"/>
      <c r="H377" s="249">
        <v>94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132</v>
      </c>
      <c r="AU377" s="255" t="s">
        <v>86</v>
      </c>
      <c r="AV377" s="14" t="s">
        <v>86</v>
      </c>
      <c r="AW377" s="14" t="s">
        <v>32</v>
      </c>
      <c r="AX377" s="14" t="s">
        <v>76</v>
      </c>
      <c r="AY377" s="255" t="s">
        <v>123</v>
      </c>
    </row>
    <row r="378" s="13" customFormat="1">
      <c r="A378" s="13"/>
      <c r="B378" s="234"/>
      <c r="C378" s="235"/>
      <c r="D378" s="236" t="s">
        <v>132</v>
      </c>
      <c r="E378" s="237" t="s">
        <v>1</v>
      </c>
      <c r="F378" s="238" t="s">
        <v>685</v>
      </c>
      <c r="G378" s="235"/>
      <c r="H378" s="237" t="s">
        <v>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132</v>
      </c>
      <c r="AU378" s="244" t="s">
        <v>86</v>
      </c>
      <c r="AV378" s="13" t="s">
        <v>84</v>
      </c>
      <c r="AW378" s="13" t="s">
        <v>32</v>
      </c>
      <c r="AX378" s="13" t="s">
        <v>76</v>
      </c>
      <c r="AY378" s="244" t="s">
        <v>123</v>
      </c>
    </row>
    <row r="379" s="14" customFormat="1">
      <c r="A379" s="14"/>
      <c r="B379" s="245"/>
      <c r="C379" s="246"/>
      <c r="D379" s="236" t="s">
        <v>132</v>
      </c>
      <c r="E379" s="247" t="s">
        <v>1</v>
      </c>
      <c r="F379" s="248" t="s">
        <v>686</v>
      </c>
      <c r="G379" s="246"/>
      <c r="H379" s="249">
        <v>7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132</v>
      </c>
      <c r="AU379" s="255" t="s">
        <v>86</v>
      </c>
      <c r="AV379" s="14" t="s">
        <v>86</v>
      </c>
      <c r="AW379" s="14" t="s">
        <v>32</v>
      </c>
      <c r="AX379" s="14" t="s">
        <v>76</v>
      </c>
      <c r="AY379" s="255" t="s">
        <v>123</v>
      </c>
    </row>
    <row r="380" s="16" customFormat="1">
      <c r="A380" s="16"/>
      <c r="B380" s="270"/>
      <c r="C380" s="271"/>
      <c r="D380" s="236" t="s">
        <v>132</v>
      </c>
      <c r="E380" s="272" t="s">
        <v>1</v>
      </c>
      <c r="F380" s="273" t="s">
        <v>248</v>
      </c>
      <c r="G380" s="271"/>
      <c r="H380" s="274">
        <v>101</v>
      </c>
      <c r="I380" s="275"/>
      <c r="J380" s="271"/>
      <c r="K380" s="271"/>
      <c r="L380" s="276"/>
      <c r="M380" s="277"/>
      <c r="N380" s="278"/>
      <c r="O380" s="278"/>
      <c r="P380" s="278"/>
      <c r="Q380" s="278"/>
      <c r="R380" s="278"/>
      <c r="S380" s="278"/>
      <c r="T380" s="279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280" t="s">
        <v>132</v>
      </c>
      <c r="AU380" s="280" t="s">
        <v>86</v>
      </c>
      <c r="AV380" s="16" t="s">
        <v>147</v>
      </c>
      <c r="AW380" s="16" t="s">
        <v>32</v>
      </c>
      <c r="AX380" s="16" t="s">
        <v>84</v>
      </c>
      <c r="AY380" s="280" t="s">
        <v>123</v>
      </c>
    </row>
    <row r="381" s="2" customFormat="1" ht="16.5" customHeight="1">
      <c r="A381" s="39"/>
      <c r="B381" s="40"/>
      <c r="C381" s="281" t="s">
        <v>687</v>
      </c>
      <c r="D381" s="281" t="s">
        <v>284</v>
      </c>
      <c r="E381" s="282" t="s">
        <v>688</v>
      </c>
      <c r="F381" s="283" t="s">
        <v>689</v>
      </c>
      <c r="G381" s="284" t="s">
        <v>378</v>
      </c>
      <c r="H381" s="285">
        <v>160.37000000000001</v>
      </c>
      <c r="I381" s="286"/>
      <c r="J381" s="287">
        <f>ROUND(I381*H381,2)</f>
        <v>0</v>
      </c>
      <c r="K381" s="288"/>
      <c r="L381" s="289"/>
      <c r="M381" s="290" t="s">
        <v>1</v>
      </c>
      <c r="N381" s="291" t="s">
        <v>41</v>
      </c>
      <c r="O381" s="92"/>
      <c r="P381" s="230">
        <f>O381*H381</f>
        <v>0</v>
      </c>
      <c r="Q381" s="230">
        <v>0.081000000000000003</v>
      </c>
      <c r="R381" s="230">
        <f>Q381*H381</f>
        <v>12.989970000000001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172</v>
      </c>
      <c r="AT381" s="232" t="s">
        <v>284</v>
      </c>
      <c r="AU381" s="232" t="s">
        <v>86</v>
      </c>
      <c r="AY381" s="18" t="s">
        <v>123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84</v>
      </c>
      <c r="BK381" s="233">
        <f>ROUND(I381*H381,2)</f>
        <v>0</v>
      </c>
      <c r="BL381" s="18" t="s">
        <v>147</v>
      </c>
      <c r="BM381" s="232" t="s">
        <v>690</v>
      </c>
    </row>
    <row r="382" s="13" customFormat="1">
      <c r="A382" s="13"/>
      <c r="B382" s="234"/>
      <c r="C382" s="235"/>
      <c r="D382" s="236" t="s">
        <v>132</v>
      </c>
      <c r="E382" s="237" t="s">
        <v>1</v>
      </c>
      <c r="F382" s="238" t="s">
        <v>691</v>
      </c>
      <c r="G382" s="235"/>
      <c r="H382" s="237" t="s">
        <v>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132</v>
      </c>
      <c r="AU382" s="244" t="s">
        <v>86</v>
      </c>
      <c r="AV382" s="13" t="s">
        <v>84</v>
      </c>
      <c r="AW382" s="13" t="s">
        <v>32</v>
      </c>
      <c r="AX382" s="13" t="s">
        <v>76</v>
      </c>
      <c r="AY382" s="244" t="s">
        <v>123</v>
      </c>
    </row>
    <row r="383" s="14" customFormat="1">
      <c r="A383" s="14"/>
      <c r="B383" s="245"/>
      <c r="C383" s="246"/>
      <c r="D383" s="236" t="s">
        <v>132</v>
      </c>
      <c r="E383" s="247" t="s">
        <v>1</v>
      </c>
      <c r="F383" s="248" t="s">
        <v>692</v>
      </c>
      <c r="G383" s="246"/>
      <c r="H383" s="249">
        <v>158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132</v>
      </c>
      <c r="AU383" s="255" t="s">
        <v>86</v>
      </c>
      <c r="AV383" s="14" t="s">
        <v>86</v>
      </c>
      <c r="AW383" s="14" t="s">
        <v>32</v>
      </c>
      <c r="AX383" s="14" t="s">
        <v>84</v>
      </c>
      <c r="AY383" s="255" t="s">
        <v>123</v>
      </c>
    </row>
    <row r="384" s="14" customFormat="1">
      <c r="A384" s="14"/>
      <c r="B384" s="245"/>
      <c r="C384" s="246"/>
      <c r="D384" s="236" t="s">
        <v>132</v>
      </c>
      <c r="E384" s="246"/>
      <c r="F384" s="248" t="s">
        <v>693</v>
      </c>
      <c r="G384" s="246"/>
      <c r="H384" s="249">
        <v>160.37000000000001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132</v>
      </c>
      <c r="AU384" s="255" t="s">
        <v>86</v>
      </c>
      <c r="AV384" s="14" t="s">
        <v>86</v>
      </c>
      <c r="AW384" s="14" t="s">
        <v>4</v>
      </c>
      <c r="AX384" s="14" t="s">
        <v>84</v>
      </c>
      <c r="AY384" s="255" t="s">
        <v>123</v>
      </c>
    </row>
    <row r="385" s="2" customFormat="1" ht="24.15" customHeight="1">
      <c r="A385" s="39"/>
      <c r="B385" s="40"/>
      <c r="C385" s="281" t="s">
        <v>694</v>
      </c>
      <c r="D385" s="281" t="s">
        <v>284</v>
      </c>
      <c r="E385" s="282" t="s">
        <v>695</v>
      </c>
      <c r="F385" s="283" t="s">
        <v>696</v>
      </c>
      <c r="G385" s="284" t="s">
        <v>378</v>
      </c>
      <c r="H385" s="285">
        <v>7.1050000000000004</v>
      </c>
      <c r="I385" s="286"/>
      <c r="J385" s="287">
        <f>ROUND(I385*H385,2)</f>
        <v>0</v>
      </c>
      <c r="K385" s="288"/>
      <c r="L385" s="289"/>
      <c r="M385" s="290" t="s">
        <v>1</v>
      </c>
      <c r="N385" s="291" t="s">
        <v>41</v>
      </c>
      <c r="O385" s="92"/>
      <c r="P385" s="230">
        <f>O385*H385</f>
        <v>0</v>
      </c>
      <c r="Q385" s="230">
        <v>0.065670000000000006</v>
      </c>
      <c r="R385" s="230">
        <f>Q385*H385</f>
        <v>0.46658535000000007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172</v>
      </c>
      <c r="AT385" s="232" t="s">
        <v>284</v>
      </c>
      <c r="AU385" s="232" t="s">
        <v>86</v>
      </c>
      <c r="AY385" s="18" t="s">
        <v>123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84</v>
      </c>
      <c r="BK385" s="233">
        <f>ROUND(I385*H385,2)</f>
        <v>0</v>
      </c>
      <c r="BL385" s="18" t="s">
        <v>147</v>
      </c>
      <c r="BM385" s="232" t="s">
        <v>697</v>
      </c>
    </row>
    <row r="386" s="14" customFormat="1">
      <c r="A386" s="14"/>
      <c r="B386" s="245"/>
      <c r="C386" s="246"/>
      <c r="D386" s="236" t="s">
        <v>132</v>
      </c>
      <c r="E386" s="247" t="s">
        <v>1</v>
      </c>
      <c r="F386" s="248" t="s">
        <v>166</v>
      </c>
      <c r="G386" s="246"/>
      <c r="H386" s="249">
        <v>7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132</v>
      </c>
      <c r="AU386" s="255" t="s">
        <v>86</v>
      </c>
      <c r="AV386" s="14" t="s">
        <v>86</v>
      </c>
      <c r="AW386" s="14" t="s">
        <v>32</v>
      </c>
      <c r="AX386" s="14" t="s">
        <v>84</v>
      </c>
      <c r="AY386" s="255" t="s">
        <v>123</v>
      </c>
    </row>
    <row r="387" s="14" customFormat="1">
      <c r="A387" s="14"/>
      <c r="B387" s="245"/>
      <c r="C387" s="246"/>
      <c r="D387" s="236" t="s">
        <v>132</v>
      </c>
      <c r="E387" s="246"/>
      <c r="F387" s="248" t="s">
        <v>698</v>
      </c>
      <c r="G387" s="246"/>
      <c r="H387" s="249">
        <v>7.1050000000000004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132</v>
      </c>
      <c r="AU387" s="255" t="s">
        <v>86</v>
      </c>
      <c r="AV387" s="14" t="s">
        <v>86</v>
      </c>
      <c r="AW387" s="14" t="s">
        <v>4</v>
      </c>
      <c r="AX387" s="14" t="s">
        <v>84</v>
      </c>
      <c r="AY387" s="255" t="s">
        <v>123</v>
      </c>
    </row>
    <row r="388" s="2" customFormat="1" ht="49.05" customHeight="1">
      <c r="A388" s="39"/>
      <c r="B388" s="40"/>
      <c r="C388" s="220" t="s">
        <v>699</v>
      </c>
      <c r="D388" s="220" t="s">
        <v>126</v>
      </c>
      <c r="E388" s="221" t="s">
        <v>700</v>
      </c>
      <c r="F388" s="222" t="s">
        <v>701</v>
      </c>
      <c r="G388" s="223" t="s">
        <v>378</v>
      </c>
      <c r="H388" s="224">
        <v>8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41</v>
      </c>
      <c r="O388" s="92"/>
      <c r="P388" s="230">
        <f>O388*H388</f>
        <v>0</v>
      </c>
      <c r="Q388" s="230">
        <v>0.16849</v>
      </c>
      <c r="R388" s="230">
        <f>Q388*H388</f>
        <v>1.34792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147</v>
      </c>
      <c r="AT388" s="232" t="s">
        <v>126</v>
      </c>
      <c r="AU388" s="232" t="s">
        <v>86</v>
      </c>
      <c r="AY388" s="18" t="s">
        <v>123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84</v>
      </c>
      <c r="BK388" s="233">
        <f>ROUND(I388*H388,2)</f>
        <v>0</v>
      </c>
      <c r="BL388" s="18" t="s">
        <v>147</v>
      </c>
      <c r="BM388" s="232" t="s">
        <v>702</v>
      </c>
    </row>
    <row r="389" s="13" customFormat="1">
      <c r="A389" s="13"/>
      <c r="B389" s="234"/>
      <c r="C389" s="235"/>
      <c r="D389" s="236" t="s">
        <v>132</v>
      </c>
      <c r="E389" s="237" t="s">
        <v>1</v>
      </c>
      <c r="F389" s="238" t="s">
        <v>703</v>
      </c>
      <c r="G389" s="235"/>
      <c r="H389" s="237" t="s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132</v>
      </c>
      <c r="AU389" s="244" t="s">
        <v>86</v>
      </c>
      <c r="AV389" s="13" t="s">
        <v>84</v>
      </c>
      <c r="AW389" s="13" t="s">
        <v>32</v>
      </c>
      <c r="AX389" s="13" t="s">
        <v>76</v>
      </c>
      <c r="AY389" s="244" t="s">
        <v>123</v>
      </c>
    </row>
    <row r="390" s="14" customFormat="1">
      <c r="A390" s="14"/>
      <c r="B390" s="245"/>
      <c r="C390" s="246"/>
      <c r="D390" s="236" t="s">
        <v>132</v>
      </c>
      <c r="E390" s="247" t="s">
        <v>1</v>
      </c>
      <c r="F390" s="248" t="s">
        <v>172</v>
      </c>
      <c r="G390" s="246"/>
      <c r="H390" s="249">
        <v>8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132</v>
      </c>
      <c r="AU390" s="255" t="s">
        <v>86</v>
      </c>
      <c r="AV390" s="14" t="s">
        <v>86</v>
      </c>
      <c r="AW390" s="14" t="s">
        <v>32</v>
      </c>
      <c r="AX390" s="14" t="s">
        <v>84</v>
      </c>
      <c r="AY390" s="255" t="s">
        <v>123</v>
      </c>
    </row>
    <row r="391" s="2" customFormat="1" ht="49.05" customHeight="1">
      <c r="A391" s="39"/>
      <c r="B391" s="40"/>
      <c r="C391" s="220" t="s">
        <v>704</v>
      </c>
      <c r="D391" s="220" t="s">
        <v>126</v>
      </c>
      <c r="E391" s="221" t="s">
        <v>705</v>
      </c>
      <c r="F391" s="222" t="s">
        <v>706</v>
      </c>
      <c r="G391" s="223" t="s">
        <v>378</v>
      </c>
      <c r="H391" s="224">
        <v>9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41</v>
      </c>
      <c r="O391" s="92"/>
      <c r="P391" s="230">
        <f>O391*H391</f>
        <v>0</v>
      </c>
      <c r="Q391" s="230">
        <v>0.1295</v>
      </c>
      <c r="R391" s="230">
        <f>Q391*H391</f>
        <v>1.1655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147</v>
      </c>
      <c r="AT391" s="232" t="s">
        <v>126</v>
      </c>
      <c r="AU391" s="232" t="s">
        <v>86</v>
      </c>
      <c r="AY391" s="18" t="s">
        <v>123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84</v>
      </c>
      <c r="BK391" s="233">
        <f>ROUND(I391*H391,2)</f>
        <v>0</v>
      </c>
      <c r="BL391" s="18" t="s">
        <v>147</v>
      </c>
      <c r="BM391" s="232" t="s">
        <v>707</v>
      </c>
    </row>
    <row r="392" s="13" customFormat="1">
      <c r="A392" s="13"/>
      <c r="B392" s="234"/>
      <c r="C392" s="235"/>
      <c r="D392" s="236" t="s">
        <v>132</v>
      </c>
      <c r="E392" s="237" t="s">
        <v>1</v>
      </c>
      <c r="F392" s="238" t="s">
        <v>708</v>
      </c>
      <c r="G392" s="235"/>
      <c r="H392" s="237" t="s">
        <v>1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132</v>
      </c>
      <c r="AU392" s="244" t="s">
        <v>86</v>
      </c>
      <c r="AV392" s="13" t="s">
        <v>84</v>
      </c>
      <c r="AW392" s="13" t="s">
        <v>32</v>
      </c>
      <c r="AX392" s="13" t="s">
        <v>76</v>
      </c>
      <c r="AY392" s="244" t="s">
        <v>123</v>
      </c>
    </row>
    <row r="393" s="14" customFormat="1">
      <c r="A393" s="14"/>
      <c r="B393" s="245"/>
      <c r="C393" s="246"/>
      <c r="D393" s="236" t="s">
        <v>132</v>
      </c>
      <c r="E393" s="247" t="s">
        <v>1</v>
      </c>
      <c r="F393" s="248" t="s">
        <v>177</v>
      </c>
      <c r="G393" s="246"/>
      <c r="H393" s="249">
        <v>9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132</v>
      </c>
      <c r="AU393" s="255" t="s">
        <v>86</v>
      </c>
      <c r="AV393" s="14" t="s">
        <v>86</v>
      </c>
      <c r="AW393" s="14" t="s">
        <v>32</v>
      </c>
      <c r="AX393" s="14" t="s">
        <v>84</v>
      </c>
      <c r="AY393" s="255" t="s">
        <v>123</v>
      </c>
    </row>
    <row r="394" s="2" customFormat="1" ht="16.5" customHeight="1">
      <c r="A394" s="39"/>
      <c r="B394" s="40"/>
      <c r="C394" s="281" t="s">
        <v>709</v>
      </c>
      <c r="D394" s="281" t="s">
        <v>284</v>
      </c>
      <c r="E394" s="282" t="s">
        <v>710</v>
      </c>
      <c r="F394" s="283" t="s">
        <v>711</v>
      </c>
      <c r="G394" s="284" t="s">
        <v>378</v>
      </c>
      <c r="H394" s="285">
        <v>17.254999999999999</v>
      </c>
      <c r="I394" s="286"/>
      <c r="J394" s="287">
        <f>ROUND(I394*H394,2)</f>
        <v>0</v>
      </c>
      <c r="K394" s="288"/>
      <c r="L394" s="289"/>
      <c r="M394" s="290" t="s">
        <v>1</v>
      </c>
      <c r="N394" s="291" t="s">
        <v>41</v>
      </c>
      <c r="O394" s="92"/>
      <c r="P394" s="230">
        <f>O394*H394</f>
        <v>0</v>
      </c>
      <c r="Q394" s="230">
        <v>0.056120000000000003</v>
      </c>
      <c r="R394" s="230">
        <f>Q394*H394</f>
        <v>0.96835059999999995</v>
      </c>
      <c r="S394" s="230">
        <v>0</v>
      </c>
      <c r="T394" s="23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2" t="s">
        <v>172</v>
      </c>
      <c r="AT394" s="232" t="s">
        <v>284</v>
      </c>
      <c r="AU394" s="232" t="s">
        <v>86</v>
      </c>
      <c r="AY394" s="18" t="s">
        <v>123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8" t="s">
        <v>84</v>
      </c>
      <c r="BK394" s="233">
        <f>ROUND(I394*H394,2)</f>
        <v>0</v>
      </c>
      <c r="BL394" s="18" t="s">
        <v>147</v>
      </c>
      <c r="BM394" s="232" t="s">
        <v>712</v>
      </c>
    </row>
    <row r="395" s="13" customFormat="1">
      <c r="A395" s="13"/>
      <c r="B395" s="234"/>
      <c r="C395" s="235"/>
      <c r="D395" s="236" t="s">
        <v>132</v>
      </c>
      <c r="E395" s="237" t="s">
        <v>1</v>
      </c>
      <c r="F395" s="238" t="s">
        <v>713</v>
      </c>
      <c r="G395" s="235"/>
      <c r="H395" s="237" t="s">
        <v>1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132</v>
      </c>
      <c r="AU395" s="244" t="s">
        <v>86</v>
      </c>
      <c r="AV395" s="13" t="s">
        <v>84</v>
      </c>
      <c r="AW395" s="13" t="s">
        <v>32</v>
      </c>
      <c r="AX395" s="13" t="s">
        <v>76</v>
      </c>
      <c r="AY395" s="244" t="s">
        <v>123</v>
      </c>
    </row>
    <row r="396" s="14" customFormat="1">
      <c r="A396" s="14"/>
      <c r="B396" s="245"/>
      <c r="C396" s="246"/>
      <c r="D396" s="236" t="s">
        <v>132</v>
      </c>
      <c r="E396" s="247" t="s">
        <v>1</v>
      </c>
      <c r="F396" s="248" t="s">
        <v>714</v>
      </c>
      <c r="G396" s="246"/>
      <c r="H396" s="249">
        <v>17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132</v>
      </c>
      <c r="AU396" s="255" t="s">
        <v>86</v>
      </c>
      <c r="AV396" s="14" t="s">
        <v>86</v>
      </c>
      <c r="AW396" s="14" t="s">
        <v>32</v>
      </c>
      <c r="AX396" s="14" t="s">
        <v>84</v>
      </c>
      <c r="AY396" s="255" t="s">
        <v>123</v>
      </c>
    </row>
    <row r="397" s="14" customFormat="1">
      <c r="A397" s="14"/>
      <c r="B397" s="245"/>
      <c r="C397" s="246"/>
      <c r="D397" s="236" t="s">
        <v>132</v>
      </c>
      <c r="E397" s="246"/>
      <c r="F397" s="248" t="s">
        <v>715</v>
      </c>
      <c r="G397" s="246"/>
      <c r="H397" s="249">
        <v>17.254999999999999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132</v>
      </c>
      <c r="AU397" s="255" t="s">
        <v>86</v>
      </c>
      <c r="AV397" s="14" t="s">
        <v>86</v>
      </c>
      <c r="AW397" s="14" t="s">
        <v>4</v>
      </c>
      <c r="AX397" s="14" t="s">
        <v>84</v>
      </c>
      <c r="AY397" s="255" t="s">
        <v>123</v>
      </c>
    </row>
    <row r="398" s="2" customFormat="1" ht="16.5" customHeight="1">
      <c r="A398" s="39"/>
      <c r="B398" s="40"/>
      <c r="C398" s="220" t="s">
        <v>684</v>
      </c>
      <c r="D398" s="220" t="s">
        <v>126</v>
      </c>
      <c r="E398" s="221" t="s">
        <v>716</v>
      </c>
      <c r="F398" s="222" t="s">
        <v>717</v>
      </c>
      <c r="G398" s="223" t="s">
        <v>327</v>
      </c>
      <c r="H398" s="224">
        <v>4</v>
      </c>
      <c r="I398" s="225"/>
      <c r="J398" s="226">
        <f>ROUND(I398*H398,2)</f>
        <v>0</v>
      </c>
      <c r="K398" s="227"/>
      <c r="L398" s="45"/>
      <c r="M398" s="228" t="s">
        <v>1</v>
      </c>
      <c r="N398" s="229" t="s">
        <v>41</v>
      </c>
      <c r="O398" s="92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147</v>
      </c>
      <c r="AT398" s="232" t="s">
        <v>126</v>
      </c>
      <c r="AU398" s="232" t="s">
        <v>86</v>
      </c>
      <c r="AY398" s="18" t="s">
        <v>123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84</v>
      </c>
      <c r="BK398" s="233">
        <f>ROUND(I398*H398,2)</f>
        <v>0</v>
      </c>
      <c r="BL398" s="18" t="s">
        <v>147</v>
      </c>
      <c r="BM398" s="232" t="s">
        <v>718</v>
      </c>
    </row>
    <row r="399" s="14" customFormat="1">
      <c r="A399" s="14"/>
      <c r="B399" s="245"/>
      <c r="C399" s="246"/>
      <c r="D399" s="236" t="s">
        <v>132</v>
      </c>
      <c r="E399" s="247" t="s">
        <v>1</v>
      </c>
      <c r="F399" s="248" t="s">
        <v>719</v>
      </c>
      <c r="G399" s="246"/>
      <c r="H399" s="249">
        <v>4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132</v>
      </c>
      <c r="AU399" s="255" t="s">
        <v>86</v>
      </c>
      <c r="AV399" s="14" t="s">
        <v>86</v>
      </c>
      <c r="AW399" s="14" t="s">
        <v>32</v>
      </c>
      <c r="AX399" s="14" t="s">
        <v>84</v>
      </c>
      <c r="AY399" s="255" t="s">
        <v>123</v>
      </c>
    </row>
    <row r="400" s="12" customFormat="1" ht="22.8" customHeight="1">
      <c r="A400" s="12"/>
      <c r="B400" s="204"/>
      <c r="C400" s="205"/>
      <c r="D400" s="206" t="s">
        <v>75</v>
      </c>
      <c r="E400" s="218" t="s">
        <v>720</v>
      </c>
      <c r="F400" s="218" t="s">
        <v>721</v>
      </c>
      <c r="G400" s="205"/>
      <c r="H400" s="205"/>
      <c r="I400" s="208"/>
      <c r="J400" s="219">
        <f>BK400</f>
        <v>0</v>
      </c>
      <c r="K400" s="205"/>
      <c r="L400" s="210"/>
      <c r="M400" s="211"/>
      <c r="N400" s="212"/>
      <c r="O400" s="212"/>
      <c r="P400" s="213">
        <f>SUM(P401:P427)</f>
        <v>0</v>
      </c>
      <c r="Q400" s="212"/>
      <c r="R400" s="213">
        <f>SUM(R401:R427)</f>
        <v>0</v>
      </c>
      <c r="S400" s="212"/>
      <c r="T400" s="214">
        <f>SUM(T401:T427)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5" t="s">
        <v>84</v>
      </c>
      <c r="AT400" s="216" t="s">
        <v>75</v>
      </c>
      <c r="AU400" s="216" t="s">
        <v>84</v>
      </c>
      <c r="AY400" s="215" t="s">
        <v>123</v>
      </c>
      <c r="BK400" s="217">
        <f>SUM(BK401:BK427)</f>
        <v>0</v>
      </c>
    </row>
    <row r="401" s="2" customFormat="1" ht="37.8" customHeight="1">
      <c r="A401" s="39"/>
      <c r="B401" s="40"/>
      <c r="C401" s="220" t="s">
        <v>722</v>
      </c>
      <c r="D401" s="220" t="s">
        <v>126</v>
      </c>
      <c r="E401" s="221" t="s">
        <v>723</v>
      </c>
      <c r="F401" s="222" t="s">
        <v>724</v>
      </c>
      <c r="G401" s="223" t="s">
        <v>275</v>
      </c>
      <c r="H401" s="224">
        <v>17</v>
      </c>
      <c r="I401" s="225"/>
      <c r="J401" s="226">
        <f>ROUND(I401*H401,2)</f>
        <v>0</v>
      </c>
      <c r="K401" s="227"/>
      <c r="L401" s="45"/>
      <c r="M401" s="228" t="s">
        <v>1</v>
      </c>
      <c r="N401" s="229" t="s">
        <v>41</v>
      </c>
      <c r="O401" s="92"/>
      <c r="P401" s="230">
        <f>O401*H401</f>
        <v>0</v>
      </c>
      <c r="Q401" s="230">
        <v>0</v>
      </c>
      <c r="R401" s="230">
        <f>Q401*H401</f>
        <v>0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147</v>
      </c>
      <c r="AT401" s="232" t="s">
        <v>126</v>
      </c>
      <c r="AU401" s="232" t="s">
        <v>86</v>
      </c>
      <c r="AY401" s="18" t="s">
        <v>123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84</v>
      </c>
      <c r="BK401" s="233">
        <f>ROUND(I401*H401,2)</f>
        <v>0</v>
      </c>
      <c r="BL401" s="18" t="s">
        <v>147</v>
      </c>
      <c r="BM401" s="232" t="s">
        <v>725</v>
      </c>
    </row>
    <row r="402" s="13" customFormat="1">
      <c r="A402" s="13"/>
      <c r="B402" s="234"/>
      <c r="C402" s="235"/>
      <c r="D402" s="236" t="s">
        <v>132</v>
      </c>
      <c r="E402" s="237" t="s">
        <v>1</v>
      </c>
      <c r="F402" s="238" t="s">
        <v>277</v>
      </c>
      <c r="G402" s="235"/>
      <c r="H402" s="237" t="s">
        <v>1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132</v>
      </c>
      <c r="AU402" s="244" t="s">
        <v>86</v>
      </c>
      <c r="AV402" s="13" t="s">
        <v>84</v>
      </c>
      <c r="AW402" s="13" t="s">
        <v>32</v>
      </c>
      <c r="AX402" s="13" t="s">
        <v>76</v>
      </c>
      <c r="AY402" s="244" t="s">
        <v>123</v>
      </c>
    </row>
    <row r="403" s="13" customFormat="1">
      <c r="A403" s="13"/>
      <c r="B403" s="234"/>
      <c r="C403" s="235"/>
      <c r="D403" s="236" t="s">
        <v>132</v>
      </c>
      <c r="E403" s="237" t="s">
        <v>1</v>
      </c>
      <c r="F403" s="238" t="s">
        <v>726</v>
      </c>
      <c r="G403" s="235"/>
      <c r="H403" s="237" t="s">
        <v>1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132</v>
      </c>
      <c r="AU403" s="244" t="s">
        <v>86</v>
      </c>
      <c r="AV403" s="13" t="s">
        <v>84</v>
      </c>
      <c r="AW403" s="13" t="s">
        <v>32</v>
      </c>
      <c r="AX403" s="13" t="s">
        <v>76</v>
      </c>
      <c r="AY403" s="244" t="s">
        <v>123</v>
      </c>
    </row>
    <row r="404" s="14" customFormat="1">
      <c r="A404" s="14"/>
      <c r="B404" s="245"/>
      <c r="C404" s="246"/>
      <c r="D404" s="236" t="s">
        <v>132</v>
      </c>
      <c r="E404" s="247" t="s">
        <v>1</v>
      </c>
      <c r="F404" s="248" t="s">
        <v>727</v>
      </c>
      <c r="G404" s="246"/>
      <c r="H404" s="249">
        <v>17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132</v>
      </c>
      <c r="AU404" s="255" t="s">
        <v>86</v>
      </c>
      <c r="AV404" s="14" t="s">
        <v>86</v>
      </c>
      <c r="AW404" s="14" t="s">
        <v>32</v>
      </c>
      <c r="AX404" s="14" t="s">
        <v>84</v>
      </c>
      <c r="AY404" s="255" t="s">
        <v>123</v>
      </c>
    </row>
    <row r="405" s="2" customFormat="1" ht="37.8" customHeight="1">
      <c r="A405" s="39"/>
      <c r="B405" s="40"/>
      <c r="C405" s="220" t="s">
        <v>728</v>
      </c>
      <c r="D405" s="220" t="s">
        <v>126</v>
      </c>
      <c r="E405" s="221" t="s">
        <v>729</v>
      </c>
      <c r="F405" s="222" t="s">
        <v>730</v>
      </c>
      <c r="G405" s="223" t="s">
        <v>275</v>
      </c>
      <c r="H405" s="224">
        <v>51</v>
      </c>
      <c r="I405" s="225"/>
      <c r="J405" s="226">
        <f>ROUND(I405*H405,2)</f>
        <v>0</v>
      </c>
      <c r="K405" s="227"/>
      <c r="L405" s="45"/>
      <c r="M405" s="228" t="s">
        <v>1</v>
      </c>
      <c r="N405" s="229" t="s">
        <v>41</v>
      </c>
      <c r="O405" s="92"/>
      <c r="P405" s="230">
        <f>O405*H405</f>
        <v>0</v>
      </c>
      <c r="Q405" s="230">
        <v>0</v>
      </c>
      <c r="R405" s="230">
        <f>Q405*H405</f>
        <v>0</v>
      </c>
      <c r="S405" s="230">
        <v>0</v>
      </c>
      <c r="T405" s="231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2" t="s">
        <v>147</v>
      </c>
      <c r="AT405" s="232" t="s">
        <v>126</v>
      </c>
      <c r="AU405" s="232" t="s">
        <v>86</v>
      </c>
      <c r="AY405" s="18" t="s">
        <v>123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8" t="s">
        <v>84</v>
      </c>
      <c r="BK405" s="233">
        <f>ROUND(I405*H405,2)</f>
        <v>0</v>
      </c>
      <c r="BL405" s="18" t="s">
        <v>147</v>
      </c>
      <c r="BM405" s="232" t="s">
        <v>731</v>
      </c>
    </row>
    <row r="406" s="14" customFormat="1">
      <c r="A406" s="14"/>
      <c r="B406" s="245"/>
      <c r="C406" s="246"/>
      <c r="D406" s="236" t="s">
        <v>132</v>
      </c>
      <c r="E406" s="247" t="s">
        <v>1</v>
      </c>
      <c r="F406" s="248" t="s">
        <v>732</v>
      </c>
      <c r="G406" s="246"/>
      <c r="H406" s="249">
        <v>51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132</v>
      </c>
      <c r="AU406" s="255" t="s">
        <v>86</v>
      </c>
      <c r="AV406" s="14" t="s">
        <v>86</v>
      </c>
      <c r="AW406" s="14" t="s">
        <v>32</v>
      </c>
      <c r="AX406" s="14" t="s">
        <v>84</v>
      </c>
      <c r="AY406" s="255" t="s">
        <v>123</v>
      </c>
    </row>
    <row r="407" s="2" customFormat="1" ht="37.8" customHeight="1">
      <c r="A407" s="39"/>
      <c r="B407" s="40"/>
      <c r="C407" s="220" t="s">
        <v>733</v>
      </c>
      <c r="D407" s="220" t="s">
        <v>126</v>
      </c>
      <c r="E407" s="221" t="s">
        <v>734</v>
      </c>
      <c r="F407" s="222" t="s">
        <v>735</v>
      </c>
      <c r="G407" s="223" t="s">
        <v>275</v>
      </c>
      <c r="H407" s="224">
        <v>33.484999999999999</v>
      </c>
      <c r="I407" s="225"/>
      <c r="J407" s="226">
        <f>ROUND(I407*H407,2)</f>
        <v>0</v>
      </c>
      <c r="K407" s="227"/>
      <c r="L407" s="45"/>
      <c r="M407" s="228" t="s">
        <v>1</v>
      </c>
      <c r="N407" s="229" t="s">
        <v>41</v>
      </c>
      <c r="O407" s="92"/>
      <c r="P407" s="230">
        <f>O407*H407</f>
        <v>0</v>
      </c>
      <c r="Q407" s="230">
        <v>0</v>
      </c>
      <c r="R407" s="230">
        <f>Q407*H407</f>
        <v>0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147</v>
      </c>
      <c r="AT407" s="232" t="s">
        <v>126</v>
      </c>
      <c r="AU407" s="232" t="s">
        <v>86</v>
      </c>
      <c r="AY407" s="18" t="s">
        <v>123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84</v>
      </c>
      <c r="BK407" s="233">
        <f>ROUND(I407*H407,2)</f>
        <v>0</v>
      </c>
      <c r="BL407" s="18" t="s">
        <v>147</v>
      </c>
      <c r="BM407" s="232" t="s">
        <v>736</v>
      </c>
    </row>
    <row r="408" s="13" customFormat="1">
      <c r="A408" s="13"/>
      <c r="B408" s="234"/>
      <c r="C408" s="235"/>
      <c r="D408" s="236" t="s">
        <v>132</v>
      </c>
      <c r="E408" s="237" t="s">
        <v>1</v>
      </c>
      <c r="F408" s="238" t="s">
        <v>737</v>
      </c>
      <c r="G408" s="235"/>
      <c r="H408" s="237" t="s">
        <v>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132</v>
      </c>
      <c r="AU408" s="244" t="s">
        <v>86</v>
      </c>
      <c r="AV408" s="13" t="s">
        <v>84</v>
      </c>
      <c r="AW408" s="13" t="s">
        <v>32</v>
      </c>
      <c r="AX408" s="13" t="s">
        <v>76</v>
      </c>
      <c r="AY408" s="244" t="s">
        <v>123</v>
      </c>
    </row>
    <row r="409" s="13" customFormat="1">
      <c r="A409" s="13"/>
      <c r="B409" s="234"/>
      <c r="C409" s="235"/>
      <c r="D409" s="236" t="s">
        <v>132</v>
      </c>
      <c r="E409" s="237" t="s">
        <v>1</v>
      </c>
      <c r="F409" s="238" t="s">
        <v>738</v>
      </c>
      <c r="G409" s="235"/>
      <c r="H409" s="237" t="s">
        <v>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132</v>
      </c>
      <c r="AU409" s="244" t="s">
        <v>86</v>
      </c>
      <c r="AV409" s="13" t="s">
        <v>84</v>
      </c>
      <c r="AW409" s="13" t="s">
        <v>32</v>
      </c>
      <c r="AX409" s="13" t="s">
        <v>76</v>
      </c>
      <c r="AY409" s="244" t="s">
        <v>123</v>
      </c>
    </row>
    <row r="410" s="13" customFormat="1">
      <c r="A410" s="13"/>
      <c r="B410" s="234"/>
      <c r="C410" s="235"/>
      <c r="D410" s="236" t="s">
        <v>132</v>
      </c>
      <c r="E410" s="237" t="s">
        <v>1</v>
      </c>
      <c r="F410" s="238" t="s">
        <v>739</v>
      </c>
      <c r="G410" s="235"/>
      <c r="H410" s="237" t="s">
        <v>1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132</v>
      </c>
      <c r="AU410" s="244" t="s">
        <v>86</v>
      </c>
      <c r="AV410" s="13" t="s">
        <v>84</v>
      </c>
      <c r="AW410" s="13" t="s">
        <v>32</v>
      </c>
      <c r="AX410" s="13" t="s">
        <v>76</v>
      </c>
      <c r="AY410" s="244" t="s">
        <v>123</v>
      </c>
    </row>
    <row r="411" s="14" customFormat="1">
      <c r="A411" s="14"/>
      <c r="B411" s="245"/>
      <c r="C411" s="246"/>
      <c r="D411" s="236" t="s">
        <v>132</v>
      </c>
      <c r="E411" s="247" t="s">
        <v>1</v>
      </c>
      <c r="F411" s="248" t="s">
        <v>740</v>
      </c>
      <c r="G411" s="246"/>
      <c r="H411" s="249">
        <v>23.969999999999999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132</v>
      </c>
      <c r="AU411" s="255" t="s">
        <v>86</v>
      </c>
      <c r="AV411" s="14" t="s">
        <v>86</v>
      </c>
      <c r="AW411" s="14" t="s">
        <v>32</v>
      </c>
      <c r="AX411" s="14" t="s">
        <v>76</v>
      </c>
      <c r="AY411" s="255" t="s">
        <v>123</v>
      </c>
    </row>
    <row r="412" s="13" customFormat="1">
      <c r="A412" s="13"/>
      <c r="B412" s="234"/>
      <c r="C412" s="235"/>
      <c r="D412" s="236" t="s">
        <v>132</v>
      </c>
      <c r="E412" s="237" t="s">
        <v>1</v>
      </c>
      <c r="F412" s="238" t="s">
        <v>741</v>
      </c>
      <c r="G412" s="235"/>
      <c r="H412" s="237" t="s">
        <v>1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132</v>
      </c>
      <c r="AU412" s="244" t="s">
        <v>86</v>
      </c>
      <c r="AV412" s="13" t="s">
        <v>84</v>
      </c>
      <c r="AW412" s="13" t="s">
        <v>32</v>
      </c>
      <c r="AX412" s="13" t="s">
        <v>76</v>
      </c>
      <c r="AY412" s="244" t="s">
        <v>123</v>
      </c>
    </row>
    <row r="413" s="13" customFormat="1">
      <c r="A413" s="13"/>
      <c r="B413" s="234"/>
      <c r="C413" s="235"/>
      <c r="D413" s="236" t="s">
        <v>132</v>
      </c>
      <c r="E413" s="237" t="s">
        <v>1</v>
      </c>
      <c r="F413" s="238" t="s">
        <v>742</v>
      </c>
      <c r="G413" s="235"/>
      <c r="H413" s="237" t="s">
        <v>1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132</v>
      </c>
      <c r="AU413" s="244" t="s">
        <v>86</v>
      </c>
      <c r="AV413" s="13" t="s">
        <v>84</v>
      </c>
      <c r="AW413" s="13" t="s">
        <v>32</v>
      </c>
      <c r="AX413" s="13" t="s">
        <v>76</v>
      </c>
      <c r="AY413" s="244" t="s">
        <v>123</v>
      </c>
    </row>
    <row r="414" s="14" customFormat="1">
      <c r="A414" s="14"/>
      <c r="B414" s="245"/>
      <c r="C414" s="246"/>
      <c r="D414" s="236" t="s">
        <v>132</v>
      </c>
      <c r="E414" s="247" t="s">
        <v>1</v>
      </c>
      <c r="F414" s="248" t="s">
        <v>743</v>
      </c>
      <c r="G414" s="246"/>
      <c r="H414" s="249">
        <v>2.6400000000000001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132</v>
      </c>
      <c r="AU414" s="255" t="s">
        <v>86</v>
      </c>
      <c r="AV414" s="14" t="s">
        <v>86</v>
      </c>
      <c r="AW414" s="14" t="s">
        <v>32</v>
      </c>
      <c r="AX414" s="14" t="s">
        <v>76</v>
      </c>
      <c r="AY414" s="255" t="s">
        <v>123</v>
      </c>
    </row>
    <row r="415" s="13" customFormat="1">
      <c r="A415" s="13"/>
      <c r="B415" s="234"/>
      <c r="C415" s="235"/>
      <c r="D415" s="236" t="s">
        <v>132</v>
      </c>
      <c r="E415" s="237" t="s">
        <v>1</v>
      </c>
      <c r="F415" s="238" t="s">
        <v>744</v>
      </c>
      <c r="G415" s="235"/>
      <c r="H415" s="237" t="s">
        <v>1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132</v>
      </c>
      <c r="AU415" s="244" t="s">
        <v>86</v>
      </c>
      <c r="AV415" s="13" t="s">
        <v>84</v>
      </c>
      <c r="AW415" s="13" t="s">
        <v>32</v>
      </c>
      <c r="AX415" s="13" t="s">
        <v>76</v>
      </c>
      <c r="AY415" s="244" t="s">
        <v>123</v>
      </c>
    </row>
    <row r="416" s="14" customFormat="1">
      <c r="A416" s="14"/>
      <c r="B416" s="245"/>
      <c r="C416" s="246"/>
      <c r="D416" s="236" t="s">
        <v>132</v>
      </c>
      <c r="E416" s="247" t="s">
        <v>1</v>
      </c>
      <c r="F416" s="248" t="s">
        <v>745</v>
      </c>
      <c r="G416" s="246"/>
      <c r="H416" s="249">
        <v>6.875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132</v>
      </c>
      <c r="AU416" s="255" t="s">
        <v>86</v>
      </c>
      <c r="AV416" s="14" t="s">
        <v>86</v>
      </c>
      <c r="AW416" s="14" t="s">
        <v>32</v>
      </c>
      <c r="AX416" s="14" t="s">
        <v>76</v>
      </c>
      <c r="AY416" s="255" t="s">
        <v>123</v>
      </c>
    </row>
    <row r="417" s="16" customFormat="1">
      <c r="A417" s="16"/>
      <c r="B417" s="270"/>
      <c r="C417" s="271"/>
      <c r="D417" s="236" t="s">
        <v>132</v>
      </c>
      <c r="E417" s="272" t="s">
        <v>1</v>
      </c>
      <c r="F417" s="273" t="s">
        <v>248</v>
      </c>
      <c r="G417" s="271"/>
      <c r="H417" s="274">
        <v>33.484999999999999</v>
      </c>
      <c r="I417" s="275"/>
      <c r="J417" s="271"/>
      <c r="K417" s="271"/>
      <c r="L417" s="276"/>
      <c r="M417" s="277"/>
      <c r="N417" s="278"/>
      <c r="O417" s="278"/>
      <c r="P417" s="278"/>
      <c r="Q417" s="278"/>
      <c r="R417" s="278"/>
      <c r="S417" s="278"/>
      <c r="T417" s="279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80" t="s">
        <v>132</v>
      </c>
      <c r="AU417" s="280" t="s">
        <v>86</v>
      </c>
      <c r="AV417" s="16" t="s">
        <v>147</v>
      </c>
      <c r="AW417" s="16" t="s">
        <v>32</v>
      </c>
      <c r="AX417" s="16" t="s">
        <v>84</v>
      </c>
      <c r="AY417" s="280" t="s">
        <v>123</v>
      </c>
    </row>
    <row r="418" s="2" customFormat="1" ht="37.8" customHeight="1">
      <c r="A418" s="39"/>
      <c r="B418" s="40"/>
      <c r="C418" s="220" t="s">
        <v>746</v>
      </c>
      <c r="D418" s="220" t="s">
        <v>126</v>
      </c>
      <c r="E418" s="221" t="s">
        <v>747</v>
      </c>
      <c r="F418" s="222" t="s">
        <v>730</v>
      </c>
      <c r="G418" s="223" t="s">
        <v>275</v>
      </c>
      <c r="H418" s="224">
        <v>66.969999999999999</v>
      </c>
      <c r="I418" s="225"/>
      <c r="J418" s="226">
        <f>ROUND(I418*H418,2)</f>
        <v>0</v>
      </c>
      <c r="K418" s="227"/>
      <c r="L418" s="45"/>
      <c r="M418" s="228" t="s">
        <v>1</v>
      </c>
      <c r="N418" s="229" t="s">
        <v>41</v>
      </c>
      <c r="O418" s="92"/>
      <c r="P418" s="230">
        <f>O418*H418</f>
        <v>0</v>
      </c>
      <c r="Q418" s="230">
        <v>0</v>
      </c>
      <c r="R418" s="230">
        <f>Q418*H418</f>
        <v>0</v>
      </c>
      <c r="S418" s="230">
        <v>0</v>
      </c>
      <c r="T418" s="23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2" t="s">
        <v>147</v>
      </c>
      <c r="AT418" s="232" t="s">
        <v>126</v>
      </c>
      <c r="AU418" s="232" t="s">
        <v>86</v>
      </c>
      <c r="AY418" s="18" t="s">
        <v>123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8" t="s">
        <v>84</v>
      </c>
      <c r="BK418" s="233">
        <f>ROUND(I418*H418,2)</f>
        <v>0</v>
      </c>
      <c r="BL418" s="18" t="s">
        <v>147</v>
      </c>
      <c r="BM418" s="232" t="s">
        <v>748</v>
      </c>
    </row>
    <row r="419" s="14" customFormat="1">
      <c r="A419" s="14"/>
      <c r="B419" s="245"/>
      <c r="C419" s="246"/>
      <c r="D419" s="236" t="s">
        <v>132</v>
      </c>
      <c r="E419" s="247" t="s">
        <v>1</v>
      </c>
      <c r="F419" s="248" t="s">
        <v>749</v>
      </c>
      <c r="G419" s="246"/>
      <c r="H419" s="249">
        <v>66.969999999999999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132</v>
      </c>
      <c r="AU419" s="255" t="s">
        <v>86</v>
      </c>
      <c r="AV419" s="14" t="s">
        <v>86</v>
      </c>
      <c r="AW419" s="14" t="s">
        <v>32</v>
      </c>
      <c r="AX419" s="14" t="s">
        <v>84</v>
      </c>
      <c r="AY419" s="255" t="s">
        <v>123</v>
      </c>
    </row>
    <row r="420" s="2" customFormat="1" ht="44.25" customHeight="1">
      <c r="A420" s="39"/>
      <c r="B420" s="40"/>
      <c r="C420" s="220" t="s">
        <v>720</v>
      </c>
      <c r="D420" s="220" t="s">
        <v>126</v>
      </c>
      <c r="E420" s="221" t="s">
        <v>750</v>
      </c>
      <c r="F420" s="222" t="s">
        <v>751</v>
      </c>
      <c r="G420" s="223" t="s">
        <v>275</v>
      </c>
      <c r="H420" s="224">
        <v>17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41</v>
      </c>
      <c r="O420" s="92"/>
      <c r="P420" s="230">
        <f>O420*H420</f>
        <v>0</v>
      </c>
      <c r="Q420" s="230">
        <v>0</v>
      </c>
      <c r="R420" s="230">
        <f>Q420*H420</f>
        <v>0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147</v>
      </c>
      <c r="AT420" s="232" t="s">
        <v>126</v>
      </c>
      <c r="AU420" s="232" t="s">
        <v>86</v>
      </c>
      <c r="AY420" s="18" t="s">
        <v>123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84</v>
      </c>
      <c r="BK420" s="233">
        <f>ROUND(I420*H420,2)</f>
        <v>0</v>
      </c>
      <c r="BL420" s="18" t="s">
        <v>147</v>
      </c>
      <c r="BM420" s="232" t="s">
        <v>752</v>
      </c>
    </row>
    <row r="421" s="14" customFormat="1">
      <c r="A421" s="14"/>
      <c r="B421" s="245"/>
      <c r="C421" s="246"/>
      <c r="D421" s="236" t="s">
        <v>132</v>
      </c>
      <c r="E421" s="247" t="s">
        <v>1</v>
      </c>
      <c r="F421" s="248" t="s">
        <v>753</v>
      </c>
      <c r="G421" s="246"/>
      <c r="H421" s="249">
        <v>17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132</v>
      </c>
      <c r="AU421" s="255" t="s">
        <v>86</v>
      </c>
      <c r="AV421" s="14" t="s">
        <v>86</v>
      </c>
      <c r="AW421" s="14" t="s">
        <v>32</v>
      </c>
      <c r="AX421" s="14" t="s">
        <v>84</v>
      </c>
      <c r="AY421" s="255" t="s">
        <v>123</v>
      </c>
    </row>
    <row r="422" s="2" customFormat="1" ht="16.5" customHeight="1">
      <c r="A422" s="39"/>
      <c r="B422" s="40"/>
      <c r="C422" s="220" t="s">
        <v>754</v>
      </c>
      <c r="D422" s="220" t="s">
        <v>126</v>
      </c>
      <c r="E422" s="221" t="s">
        <v>755</v>
      </c>
      <c r="F422" s="222" t="s">
        <v>756</v>
      </c>
      <c r="G422" s="223" t="s">
        <v>275</v>
      </c>
      <c r="H422" s="224">
        <v>9.5150000000000006</v>
      </c>
      <c r="I422" s="225"/>
      <c r="J422" s="226">
        <f>ROUND(I422*H422,2)</f>
        <v>0</v>
      </c>
      <c r="K422" s="227"/>
      <c r="L422" s="45"/>
      <c r="M422" s="228" t="s">
        <v>1</v>
      </c>
      <c r="N422" s="229" t="s">
        <v>41</v>
      </c>
      <c r="O422" s="92"/>
      <c r="P422" s="230">
        <f>O422*H422</f>
        <v>0</v>
      </c>
      <c r="Q422" s="230">
        <v>0</v>
      </c>
      <c r="R422" s="230">
        <f>Q422*H422</f>
        <v>0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147</v>
      </c>
      <c r="AT422" s="232" t="s">
        <v>126</v>
      </c>
      <c r="AU422" s="232" t="s">
        <v>86</v>
      </c>
      <c r="AY422" s="18" t="s">
        <v>123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84</v>
      </c>
      <c r="BK422" s="233">
        <f>ROUND(I422*H422,2)</f>
        <v>0</v>
      </c>
      <c r="BL422" s="18" t="s">
        <v>147</v>
      </c>
      <c r="BM422" s="232" t="s">
        <v>757</v>
      </c>
    </row>
    <row r="423" s="13" customFormat="1">
      <c r="A423" s="13"/>
      <c r="B423" s="234"/>
      <c r="C423" s="235"/>
      <c r="D423" s="236" t="s">
        <v>132</v>
      </c>
      <c r="E423" s="237" t="s">
        <v>1</v>
      </c>
      <c r="F423" s="238" t="s">
        <v>758</v>
      </c>
      <c r="G423" s="235"/>
      <c r="H423" s="237" t="s">
        <v>1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132</v>
      </c>
      <c r="AU423" s="244" t="s">
        <v>86</v>
      </c>
      <c r="AV423" s="13" t="s">
        <v>84</v>
      </c>
      <c r="AW423" s="13" t="s">
        <v>32</v>
      </c>
      <c r="AX423" s="13" t="s">
        <v>76</v>
      </c>
      <c r="AY423" s="244" t="s">
        <v>123</v>
      </c>
    </row>
    <row r="424" s="14" customFormat="1">
      <c r="A424" s="14"/>
      <c r="B424" s="245"/>
      <c r="C424" s="246"/>
      <c r="D424" s="236" t="s">
        <v>132</v>
      </c>
      <c r="E424" s="247" t="s">
        <v>1</v>
      </c>
      <c r="F424" s="248" t="s">
        <v>743</v>
      </c>
      <c r="G424" s="246"/>
      <c r="H424" s="249">
        <v>2.6400000000000001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132</v>
      </c>
      <c r="AU424" s="255" t="s">
        <v>86</v>
      </c>
      <c r="AV424" s="14" t="s">
        <v>86</v>
      </c>
      <c r="AW424" s="14" t="s">
        <v>32</v>
      </c>
      <c r="AX424" s="14" t="s">
        <v>76</v>
      </c>
      <c r="AY424" s="255" t="s">
        <v>123</v>
      </c>
    </row>
    <row r="425" s="13" customFormat="1">
      <c r="A425" s="13"/>
      <c r="B425" s="234"/>
      <c r="C425" s="235"/>
      <c r="D425" s="236" t="s">
        <v>132</v>
      </c>
      <c r="E425" s="237" t="s">
        <v>1</v>
      </c>
      <c r="F425" s="238" t="s">
        <v>744</v>
      </c>
      <c r="G425" s="235"/>
      <c r="H425" s="237" t="s">
        <v>1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132</v>
      </c>
      <c r="AU425" s="244" t="s">
        <v>86</v>
      </c>
      <c r="AV425" s="13" t="s">
        <v>84</v>
      </c>
      <c r="AW425" s="13" t="s">
        <v>32</v>
      </c>
      <c r="AX425" s="13" t="s">
        <v>76</v>
      </c>
      <c r="AY425" s="244" t="s">
        <v>123</v>
      </c>
    </row>
    <row r="426" s="14" customFormat="1">
      <c r="A426" s="14"/>
      <c r="B426" s="245"/>
      <c r="C426" s="246"/>
      <c r="D426" s="236" t="s">
        <v>132</v>
      </c>
      <c r="E426" s="247" t="s">
        <v>1</v>
      </c>
      <c r="F426" s="248" t="s">
        <v>745</v>
      </c>
      <c r="G426" s="246"/>
      <c r="H426" s="249">
        <v>6.875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132</v>
      </c>
      <c r="AU426" s="255" t="s">
        <v>86</v>
      </c>
      <c r="AV426" s="14" t="s">
        <v>86</v>
      </c>
      <c r="AW426" s="14" t="s">
        <v>32</v>
      </c>
      <c r="AX426" s="14" t="s">
        <v>76</v>
      </c>
      <c r="AY426" s="255" t="s">
        <v>123</v>
      </c>
    </row>
    <row r="427" s="16" customFormat="1">
      <c r="A427" s="16"/>
      <c r="B427" s="270"/>
      <c r="C427" s="271"/>
      <c r="D427" s="236" t="s">
        <v>132</v>
      </c>
      <c r="E427" s="272" t="s">
        <v>1</v>
      </c>
      <c r="F427" s="273" t="s">
        <v>248</v>
      </c>
      <c r="G427" s="271"/>
      <c r="H427" s="274">
        <v>9.5150000000000006</v>
      </c>
      <c r="I427" s="275"/>
      <c r="J427" s="271"/>
      <c r="K427" s="271"/>
      <c r="L427" s="276"/>
      <c r="M427" s="277"/>
      <c r="N427" s="278"/>
      <c r="O427" s="278"/>
      <c r="P427" s="278"/>
      <c r="Q427" s="278"/>
      <c r="R427" s="278"/>
      <c r="S427" s="278"/>
      <c r="T427" s="279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80" t="s">
        <v>132</v>
      </c>
      <c r="AU427" s="280" t="s">
        <v>86</v>
      </c>
      <c r="AV427" s="16" t="s">
        <v>147</v>
      </c>
      <c r="AW427" s="16" t="s">
        <v>32</v>
      </c>
      <c r="AX427" s="16" t="s">
        <v>84</v>
      </c>
      <c r="AY427" s="280" t="s">
        <v>123</v>
      </c>
    </row>
    <row r="428" s="12" customFormat="1" ht="22.8" customHeight="1">
      <c r="A428" s="12"/>
      <c r="B428" s="204"/>
      <c r="C428" s="205"/>
      <c r="D428" s="206" t="s">
        <v>75</v>
      </c>
      <c r="E428" s="218" t="s">
        <v>759</v>
      </c>
      <c r="F428" s="218" t="s">
        <v>760</v>
      </c>
      <c r="G428" s="205"/>
      <c r="H428" s="205"/>
      <c r="I428" s="208"/>
      <c r="J428" s="219">
        <f>BK428</f>
        <v>0</v>
      </c>
      <c r="K428" s="205"/>
      <c r="L428" s="210"/>
      <c r="M428" s="211"/>
      <c r="N428" s="212"/>
      <c r="O428" s="212"/>
      <c r="P428" s="213">
        <f>SUM(P429:P430)</f>
        <v>0</v>
      </c>
      <c r="Q428" s="212"/>
      <c r="R428" s="213">
        <f>SUM(R429:R430)</f>
        <v>0</v>
      </c>
      <c r="S428" s="212"/>
      <c r="T428" s="214">
        <f>SUM(T429:T430)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5" t="s">
        <v>84</v>
      </c>
      <c r="AT428" s="216" t="s">
        <v>75</v>
      </c>
      <c r="AU428" s="216" t="s">
        <v>84</v>
      </c>
      <c r="AY428" s="215" t="s">
        <v>123</v>
      </c>
      <c r="BK428" s="217">
        <f>SUM(BK429:BK430)</f>
        <v>0</v>
      </c>
    </row>
    <row r="429" s="2" customFormat="1" ht="37.8" customHeight="1">
      <c r="A429" s="39"/>
      <c r="B429" s="40"/>
      <c r="C429" s="220" t="s">
        <v>761</v>
      </c>
      <c r="D429" s="220" t="s">
        <v>126</v>
      </c>
      <c r="E429" s="221" t="s">
        <v>762</v>
      </c>
      <c r="F429" s="222" t="s">
        <v>763</v>
      </c>
      <c r="G429" s="223" t="s">
        <v>275</v>
      </c>
      <c r="H429" s="224">
        <v>258.154</v>
      </c>
      <c r="I429" s="225"/>
      <c r="J429" s="226">
        <f>ROUND(I429*H429,2)</f>
        <v>0</v>
      </c>
      <c r="K429" s="227"/>
      <c r="L429" s="45"/>
      <c r="M429" s="228" t="s">
        <v>1</v>
      </c>
      <c r="N429" s="229" t="s">
        <v>41</v>
      </c>
      <c r="O429" s="92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147</v>
      </c>
      <c r="AT429" s="232" t="s">
        <v>126</v>
      </c>
      <c r="AU429" s="232" t="s">
        <v>86</v>
      </c>
      <c r="AY429" s="18" t="s">
        <v>123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84</v>
      </c>
      <c r="BK429" s="233">
        <f>ROUND(I429*H429,2)</f>
        <v>0</v>
      </c>
      <c r="BL429" s="18" t="s">
        <v>147</v>
      </c>
      <c r="BM429" s="232" t="s">
        <v>764</v>
      </c>
    </row>
    <row r="430" s="2" customFormat="1" ht="44.25" customHeight="1">
      <c r="A430" s="39"/>
      <c r="B430" s="40"/>
      <c r="C430" s="220" t="s">
        <v>765</v>
      </c>
      <c r="D430" s="220" t="s">
        <v>126</v>
      </c>
      <c r="E430" s="221" t="s">
        <v>766</v>
      </c>
      <c r="F430" s="222" t="s">
        <v>767</v>
      </c>
      <c r="G430" s="223" t="s">
        <v>275</v>
      </c>
      <c r="H430" s="224">
        <v>258.154</v>
      </c>
      <c r="I430" s="225"/>
      <c r="J430" s="226">
        <f>ROUND(I430*H430,2)</f>
        <v>0</v>
      </c>
      <c r="K430" s="227"/>
      <c r="L430" s="45"/>
      <c r="M430" s="292" t="s">
        <v>1</v>
      </c>
      <c r="N430" s="293" t="s">
        <v>41</v>
      </c>
      <c r="O430" s="294"/>
      <c r="P430" s="295">
        <f>O430*H430</f>
        <v>0</v>
      </c>
      <c r="Q430" s="295">
        <v>0</v>
      </c>
      <c r="R430" s="295">
        <f>Q430*H430</f>
        <v>0</v>
      </c>
      <c r="S430" s="295">
        <v>0</v>
      </c>
      <c r="T430" s="29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2" t="s">
        <v>147</v>
      </c>
      <c r="AT430" s="232" t="s">
        <v>126</v>
      </c>
      <c r="AU430" s="232" t="s">
        <v>86</v>
      </c>
      <c r="AY430" s="18" t="s">
        <v>123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8" t="s">
        <v>84</v>
      </c>
      <c r="BK430" s="233">
        <f>ROUND(I430*H430,2)</f>
        <v>0</v>
      </c>
      <c r="BL430" s="18" t="s">
        <v>147</v>
      </c>
      <c r="BM430" s="232" t="s">
        <v>768</v>
      </c>
    </row>
    <row r="431" s="2" customFormat="1" ht="6.96" customHeight="1">
      <c r="A431" s="39"/>
      <c r="B431" s="67"/>
      <c r="C431" s="68"/>
      <c r="D431" s="68"/>
      <c r="E431" s="68"/>
      <c r="F431" s="68"/>
      <c r="G431" s="68"/>
      <c r="H431" s="68"/>
      <c r="I431" s="68"/>
      <c r="J431" s="68"/>
      <c r="K431" s="68"/>
      <c r="L431" s="45"/>
      <c r="M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</row>
  </sheetData>
  <sheetProtection sheet="1" autoFilter="0" formatColumns="0" formatRows="0" objects="1" scenarios="1" spinCount="100000" saltValue="SX1+cm46C8zYDSuGsx+9v4SakTvouBwl+PaAJgiyzr/c+BDO+yvyagkNIryjU75CZw9Gecyb2Cn7kSatRB6EEw==" hashValue="S1Xi6u/8Ry/eh5foRXKf5qsSvZdcsh/W3/nA9RQvuxtIb52YyCRQ+h+BXA+uhZsV29zqlMi3w/eoXWIwgR3NnQ==" algorithmName="SHA-512" password="CC35"/>
  <autoFilter ref="C127:K430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Otrokovice - revitalizace sídlišět Moravanskjé - 1.stavba - parkovací stání u č.p.1192 - 1193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769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6. 4. 2023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ROUND((SUM(BE123:BE215)),  2)</f>
        <v>0</v>
      </c>
      <c r="G33" s="39"/>
      <c r="H33" s="39"/>
      <c r="I33" s="156">
        <v>0.20999999999999999</v>
      </c>
      <c r="J33" s="155">
        <f>ROUND(((SUM(BE123:BE215))*I33),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ROUND((SUM(BF123:BF215)),  2)</f>
        <v>0</v>
      </c>
      <c r="G34" s="39"/>
      <c r="H34" s="39"/>
      <c r="I34" s="156">
        <v>0.14999999999999999</v>
      </c>
      <c r="J34" s="155">
        <f>ROUND(((SUM(BF123:BF215))*I34),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ROUND((SUM(BG123:BG215)),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ROUND((SUM(BH123:BH215)),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ROUND((SUM(BI123:BI215)),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Otrokovice - revitalizace sídlišět Moravanskjé - 1.stavba - parkovací stání u č.p.1192 - 1193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401 - Nabíjecí stanice pro elektromobily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- střed</v>
      </c>
      <c r="G89" s="41"/>
      <c r="H89" s="41"/>
      <c r="I89" s="33" t="s">
        <v>22</v>
      </c>
      <c r="J89" s="80" t="str">
        <f>IF(J12="","",J12)</f>
        <v>6. 4. 2023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221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229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770</v>
      </c>
      <c r="E99" s="183"/>
      <c r="F99" s="183"/>
      <c r="G99" s="183"/>
      <c r="H99" s="183"/>
      <c r="I99" s="183"/>
      <c r="J99" s="184">
        <f>J132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771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772</v>
      </c>
      <c r="E101" s="183"/>
      <c r="F101" s="183"/>
      <c r="G101" s="183"/>
      <c r="H101" s="183"/>
      <c r="I101" s="183"/>
      <c r="J101" s="184">
        <f>J154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773</v>
      </c>
      <c r="E102" s="189"/>
      <c r="F102" s="189"/>
      <c r="G102" s="189"/>
      <c r="H102" s="189"/>
      <c r="I102" s="189"/>
      <c r="J102" s="190">
        <f>J155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774</v>
      </c>
      <c r="E103" s="189"/>
      <c r="F103" s="189"/>
      <c r="G103" s="189"/>
      <c r="H103" s="189"/>
      <c r="I103" s="189"/>
      <c r="J103" s="190">
        <f>J165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107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75" t="str">
        <f>E7</f>
        <v>Otrokovice - revitalizace sídlišět Moravanskjé - 1.stavba - parkovací stání u č.p.1192 - 1193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401 - Nabíjecí stanice pro elektromobily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otrokovice - střed</v>
      </c>
      <c r="G117" s="41"/>
      <c r="H117" s="41"/>
      <c r="I117" s="33" t="s">
        <v>22</v>
      </c>
      <c r="J117" s="80" t="str">
        <f>IF(J12="","",J12)</f>
        <v>6. 4. 2023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Otrokovice</v>
      </c>
      <c r="G119" s="41"/>
      <c r="H119" s="41"/>
      <c r="I119" s="33" t="s">
        <v>30</v>
      </c>
      <c r="J119" s="37" t="str">
        <f>E21</f>
        <v>M.Sedlářová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>Ing.L.Alster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108</v>
      </c>
      <c r="D122" s="195" t="s">
        <v>61</v>
      </c>
      <c r="E122" s="195" t="s">
        <v>57</v>
      </c>
      <c r="F122" s="195" t="s">
        <v>58</v>
      </c>
      <c r="G122" s="195" t="s">
        <v>109</v>
      </c>
      <c r="H122" s="195" t="s">
        <v>110</v>
      </c>
      <c r="I122" s="195" t="s">
        <v>111</v>
      </c>
      <c r="J122" s="196" t="s">
        <v>98</v>
      </c>
      <c r="K122" s="197" t="s">
        <v>112</v>
      </c>
      <c r="L122" s="198"/>
      <c r="M122" s="101" t="s">
        <v>1</v>
      </c>
      <c r="N122" s="102" t="s">
        <v>40</v>
      </c>
      <c r="O122" s="102" t="s">
        <v>113</v>
      </c>
      <c r="P122" s="102" t="s">
        <v>114</v>
      </c>
      <c r="Q122" s="102" t="s">
        <v>115</v>
      </c>
      <c r="R122" s="102" t="s">
        <v>116</v>
      </c>
      <c r="S122" s="102" t="s">
        <v>117</v>
      </c>
      <c r="T122" s="103" t="s">
        <v>118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119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P124+P132+P154</f>
        <v>0</v>
      </c>
      <c r="Q123" s="105"/>
      <c r="R123" s="201">
        <f>R124+R132+R154</f>
        <v>30.188594849999998</v>
      </c>
      <c r="S123" s="105"/>
      <c r="T123" s="202">
        <f>T124+T132+T154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100</v>
      </c>
      <c r="BK123" s="203">
        <f>BK124+BK132+BK154</f>
        <v>0</v>
      </c>
    </row>
    <row r="124" s="12" customFormat="1" ht="25.92" customHeight="1">
      <c r="A124" s="12"/>
      <c r="B124" s="204"/>
      <c r="C124" s="205"/>
      <c r="D124" s="206" t="s">
        <v>75</v>
      </c>
      <c r="E124" s="207" t="s">
        <v>233</v>
      </c>
      <c r="F124" s="207" t="s">
        <v>234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</f>
        <v>0</v>
      </c>
      <c r="Q124" s="212"/>
      <c r="R124" s="213">
        <f>R125</f>
        <v>0.05020949999999999</v>
      </c>
      <c r="S124" s="212"/>
      <c r="T124" s="21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84</v>
      </c>
      <c r="AT124" s="216" t="s">
        <v>75</v>
      </c>
      <c r="AU124" s="216" t="s">
        <v>76</v>
      </c>
      <c r="AY124" s="215" t="s">
        <v>123</v>
      </c>
      <c r="BK124" s="217">
        <f>BK125</f>
        <v>0</v>
      </c>
    </row>
    <row r="125" s="12" customFormat="1" ht="22.8" customHeight="1">
      <c r="A125" s="12"/>
      <c r="B125" s="204"/>
      <c r="C125" s="205"/>
      <c r="D125" s="206" t="s">
        <v>75</v>
      </c>
      <c r="E125" s="218" t="s">
        <v>172</v>
      </c>
      <c r="F125" s="218" t="s">
        <v>629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SUM(P126:P131)</f>
        <v>0</v>
      </c>
      <c r="Q125" s="212"/>
      <c r="R125" s="213">
        <f>SUM(R126:R131)</f>
        <v>0.05020949999999999</v>
      </c>
      <c r="S125" s="212"/>
      <c r="T125" s="214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84</v>
      </c>
      <c r="AT125" s="216" t="s">
        <v>75</v>
      </c>
      <c r="AU125" s="216" t="s">
        <v>84</v>
      </c>
      <c r="AY125" s="215" t="s">
        <v>123</v>
      </c>
      <c r="BK125" s="217">
        <f>SUM(BK126:BK131)</f>
        <v>0</v>
      </c>
    </row>
    <row r="126" s="2" customFormat="1" ht="33" customHeight="1">
      <c r="A126" s="39"/>
      <c r="B126" s="40"/>
      <c r="C126" s="220" t="s">
        <v>84</v>
      </c>
      <c r="D126" s="220" t="s">
        <v>126</v>
      </c>
      <c r="E126" s="221" t="s">
        <v>775</v>
      </c>
      <c r="F126" s="222" t="s">
        <v>776</v>
      </c>
      <c r="G126" s="223" t="s">
        <v>378</v>
      </c>
      <c r="H126" s="224">
        <v>17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41</v>
      </c>
      <c r="O126" s="92"/>
      <c r="P126" s="230">
        <f>O126*H126</f>
        <v>0</v>
      </c>
      <c r="Q126" s="230">
        <v>1.0000000000000001E-05</v>
      </c>
      <c r="R126" s="230">
        <f>Q126*H126</f>
        <v>0.00017000000000000001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147</v>
      </c>
      <c r="AT126" s="232" t="s">
        <v>126</v>
      </c>
      <c r="AU126" s="232" t="s">
        <v>86</v>
      </c>
      <c r="AY126" s="18" t="s">
        <v>123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84</v>
      </c>
      <c r="BK126" s="233">
        <f>ROUND(I126*H126,2)</f>
        <v>0</v>
      </c>
      <c r="BL126" s="18" t="s">
        <v>147</v>
      </c>
      <c r="BM126" s="232" t="s">
        <v>777</v>
      </c>
    </row>
    <row r="127" s="13" customFormat="1">
      <c r="A127" s="13"/>
      <c r="B127" s="234"/>
      <c r="C127" s="235"/>
      <c r="D127" s="236" t="s">
        <v>132</v>
      </c>
      <c r="E127" s="237" t="s">
        <v>1</v>
      </c>
      <c r="F127" s="238" t="s">
        <v>778</v>
      </c>
      <c r="G127" s="235"/>
      <c r="H127" s="237" t="s">
        <v>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132</v>
      </c>
      <c r="AU127" s="244" t="s">
        <v>86</v>
      </c>
      <c r="AV127" s="13" t="s">
        <v>84</v>
      </c>
      <c r="AW127" s="13" t="s">
        <v>32</v>
      </c>
      <c r="AX127" s="13" t="s">
        <v>76</v>
      </c>
      <c r="AY127" s="244" t="s">
        <v>123</v>
      </c>
    </row>
    <row r="128" s="14" customFormat="1">
      <c r="A128" s="14"/>
      <c r="B128" s="245"/>
      <c r="C128" s="246"/>
      <c r="D128" s="236" t="s">
        <v>132</v>
      </c>
      <c r="E128" s="247" t="s">
        <v>1</v>
      </c>
      <c r="F128" s="248" t="s">
        <v>779</v>
      </c>
      <c r="G128" s="246"/>
      <c r="H128" s="249">
        <v>17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132</v>
      </c>
      <c r="AU128" s="255" t="s">
        <v>86</v>
      </c>
      <c r="AV128" s="14" t="s">
        <v>86</v>
      </c>
      <c r="AW128" s="14" t="s">
        <v>32</v>
      </c>
      <c r="AX128" s="14" t="s">
        <v>84</v>
      </c>
      <c r="AY128" s="255" t="s">
        <v>123</v>
      </c>
    </row>
    <row r="129" s="2" customFormat="1" ht="24.15" customHeight="1">
      <c r="A129" s="39"/>
      <c r="B129" s="40"/>
      <c r="C129" s="281" t="s">
        <v>86</v>
      </c>
      <c r="D129" s="281" t="s">
        <v>284</v>
      </c>
      <c r="E129" s="282" t="s">
        <v>780</v>
      </c>
      <c r="F129" s="283" t="s">
        <v>781</v>
      </c>
      <c r="G129" s="284" t="s">
        <v>378</v>
      </c>
      <c r="H129" s="285">
        <v>17.254999999999999</v>
      </c>
      <c r="I129" s="286"/>
      <c r="J129" s="287">
        <f>ROUND(I129*H129,2)</f>
        <v>0</v>
      </c>
      <c r="K129" s="288"/>
      <c r="L129" s="289"/>
      <c r="M129" s="290" t="s">
        <v>1</v>
      </c>
      <c r="N129" s="291" t="s">
        <v>41</v>
      </c>
      <c r="O129" s="92"/>
      <c r="P129" s="230">
        <f>O129*H129</f>
        <v>0</v>
      </c>
      <c r="Q129" s="230">
        <v>0.0028999999999999998</v>
      </c>
      <c r="R129" s="230">
        <f>Q129*H129</f>
        <v>0.050039499999999994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172</v>
      </c>
      <c r="AT129" s="232" t="s">
        <v>284</v>
      </c>
      <c r="AU129" s="232" t="s">
        <v>86</v>
      </c>
      <c r="AY129" s="18" t="s">
        <v>123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84</v>
      </c>
      <c r="BK129" s="233">
        <f>ROUND(I129*H129,2)</f>
        <v>0</v>
      </c>
      <c r="BL129" s="18" t="s">
        <v>147</v>
      </c>
      <c r="BM129" s="232" t="s">
        <v>782</v>
      </c>
    </row>
    <row r="130" s="14" customFormat="1">
      <c r="A130" s="14"/>
      <c r="B130" s="245"/>
      <c r="C130" s="246"/>
      <c r="D130" s="236" t="s">
        <v>132</v>
      </c>
      <c r="E130" s="247" t="s">
        <v>1</v>
      </c>
      <c r="F130" s="248" t="s">
        <v>324</v>
      </c>
      <c r="G130" s="246"/>
      <c r="H130" s="249">
        <v>17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132</v>
      </c>
      <c r="AU130" s="255" t="s">
        <v>86</v>
      </c>
      <c r="AV130" s="14" t="s">
        <v>86</v>
      </c>
      <c r="AW130" s="14" t="s">
        <v>32</v>
      </c>
      <c r="AX130" s="14" t="s">
        <v>84</v>
      </c>
      <c r="AY130" s="255" t="s">
        <v>123</v>
      </c>
    </row>
    <row r="131" s="14" customFormat="1">
      <c r="A131" s="14"/>
      <c r="B131" s="245"/>
      <c r="C131" s="246"/>
      <c r="D131" s="236" t="s">
        <v>132</v>
      </c>
      <c r="E131" s="246"/>
      <c r="F131" s="248" t="s">
        <v>715</v>
      </c>
      <c r="G131" s="246"/>
      <c r="H131" s="249">
        <v>17.254999999999999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132</v>
      </c>
      <c r="AU131" s="255" t="s">
        <v>86</v>
      </c>
      <c r="AV131" s="14" t="s">
        <v>86</v>
      </c>
      <c r="AW131" s="14" t="s">
        <v>4</v>
      </c>
      <c r="AX131" s="14" t="s">
        <v>84</v>
      </c>
      <c r="AY131" s="255" t="s">
        <v>123</v>
      </c>
    </row>
    <row r="132" s="12" customFormat="1" ht="25.92" customHeight="1">
      <c r="A132" s="12"/>
      <c r="B132" s="204"/>
      <c r="C132" s="205"/>
      <c r="D132" s="206" t="s">
        <v>75</v>
      </c>
      <c r="E132" s="207" t="s">
        <v>783</v>
      </c>
      <c r="F132" s="207" t="s">
        <v>784</v>
      </c>
      <c r="G132" s="205"/>
      <c r="H132" s="205"/>
      <c r="I132" s="208"/>
      <c r="J132" s="209">
        <f>BK132</f>
        <v>0</v>
      </c>
      <c r="K132" s="205"/>
      <c r="L132" s="210"/>
      <c r="M132" s="211"/>
      <c r="N132" s="212"/>
      <c r="O132" s="212"/>
      <c r="P132" s="213">
        <f>P133</f>
        <v>0</v>
      </c>
      <c r="Q132" s="212"/>
      <c r="R132" s="213">
        <f>R133</f>
        <v>0.035962250000000001</v>
      </c>
      <c r="S132" s="212"/>
      <c r="T132" s="214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86</v>
      </c>
      <c r="AT132" s="216" t="s">
        <v>75</v>
      </c>
      <c r="AU132" s="216" t="s">
        <v>76</v>
      </c>
      <c r="AY132" s="215" t="s">
        <v>123</v>
      </c>
      <c r="BK132" s="217">
        <f>BK133</f>
        <v>0</v>
      </c>
    </row>
    <row r="133" s="12" customFormat="1" ht="22.8" customHeight="1">
      <c r="A133" s="12"/>
      <c r="B133" s="204"/>
      <c r="C133" s="205"/>
      <c r="D133" s="206" t="s">
        <v>75</v>
      </c>
      <c r="E133" s="218" t="s">
        <v>785</v>
      </c>
      <c r="F133" s="218" t="s">
        <v>786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SUM(P134:P153)</f>
        <v>0</v>
      </c>
      <c r="Q133" s="212"/>
      <c r="R133" s="213">
        <f>SUM(R134:R153)</f>
        <v>0.035962250000000001</v>
      </c>
      <c r="S133" s="212"/>
      <c r="T133" s="214">
        <f>SUM(T134:T153)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86</v>
      </c>
      <c r="AT133" s="216" t="s">
        <v>75</v>
      </c>
      <c r="AU133" s="216" t="s">
        <v>84</v>
      </c>
      <c r="AY133" s="215" t="s">
        <v>123</v>
      </c>
      <c r="BK133" s="217">
        <f>SUM(BK134:BK153)</f>
        <v>0</v>
      </c>
    </row>
    <row r="134" s="2" customFormat="1" ht="44.25" customHeight="1">
      <c r="A134" s="39"/>
      <c r="B134" s="40"/>
      <c r="C134" s="220" t="s">
        <v>139</v>
      </c>
      <c r="D134" s="220" t="s">
        <v>126</v>
      </c>
      <c r="E134" s="221" t="s">
        <v>787</v>
      </c>
      <c r="F134" s="222" t="s">
        <v>788</v>
      </c>
      <c r="G134" s="223" t="s">
        <v>378</v>
      </c>
      <c r="H134" s="224">
        <v>9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147</v>
      </c>
      <c r="AT134" s="232" t="s">
        <v>126</v>
      </c>
      <c r="AU134" s="232" t="s">
        <v>86</v>
      </c>
      <c r="AY134" s="18" t="s">
        <v>123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147</v>
      </c>
      <c r="BM134" s="232" t="s">
        <v>789</v>
      </c>
    </row>
    <row r="135" s="14" customFormat="1">
      <c r="A135" s="14"/>
      <c r="B135" s="245"/>
      <c r="C135" s="246"/>
      <c r="D135" s="236" t="s">
        <v>132</v>
      </c>
      <c r="E135" s="247" t="s">
        <v>1</v>
      </c>
      <c r="F135" s="248" t="s">
        <v>790</v>
      </c>
      <c r="G135" s="246"/>
      <c r="H135" s="249">
        <v>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132</v>
      </c>
      <c r="AU135" s="255" t="s">
        <v>86</v>
      </c>
      <c r="AV135" s="14" t="s">
        <v>86</v>
      </c>
      <c r="AW135" s="14" t="s">
        <v>32</v>
      </c>
      <c r="AX135" s="14" t="s">
        <v>84</v>
      </c>
      <c r="AY135" s="255" t="s">
        <v>123</v>
      </c>
    </row>
    <row r="136" s="2" customFormat="1" ht="16.5" customHeight="1">
      <c r="A136" s="39"/>
      <c r="B136" s="40"/>
      <c r="C136" s="281" t="s">
        <v>147</v>
      </c>
      <c r="D136" s="281" t="s">
        <v>284</v>
      </c>
      <c r="E136" s="282" t="s">
        <v>791</v>
      </c>
      <c r="F136" s="283" t="s">
        <v>792</v>
      </c>
      <c r="G136" s="284" t="s">
        <v>378</v>
      </c>
      <c r="H136" s="285">
        <v>9</v>
      </c>
      <c r="I136" s="286"/>
      <c r="J136" s="287">
        <f>ROUND(I136*H136,2)</f>
        <v>0</v>
      </c>
      <c r="K136" s="288"/>
      <c r="L136" s="289"/>
      <c r="M136" s="290" t="s">
        <v>1</v>
      </c>
      <c r="N136" s="291" t="s">
        <v>41</v>
      </c>
      <c r="O136" s="92"/>
      <c r="P136" s="230">
        <f>O136*H136</f>
        <v>0</v>
      </c>
      <c r="Q136" s="230">
        <v>0.00025000000000000001</v>
      </c>
      <c r="R136" s="230">
        <f>Q136*H136</f>
        <v>0.0022500000000000003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172</v>
      </c>
      <c r="AT136" s="232" t="s">
        <v>284</v>
      </c>
      <c r="AU136" s="232" t="s">
        <v>86</v>
      </c>
      <c r="AY136" s="18" t="s">
        <v>123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147</v>
      </c>
      <c r="BM136" s="232" t="s">
        <v>793</v>
      </c>
    </row>
    <row r="137" s="14" customFormat="1">
      <c r="A137" s="14"/>
      <c r="B137" s="245"/>
      <c r="C137" s="246"/>
      <c r="D137" s="236" t="s">
        <v>132</v>
      </c>
      <c r="E137" s="247" t="s">
        <v>1</v>
      </c>
      <c r="F137" s="248" t="s">
        <v>177</v>
      </c>
      <c r="G137" s="246"/>
      <c r="H137" s="249">
        <v>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132</v>
      </c>
      <c r="AU137" s="255" t="s">
        <v>86</v>
      </c>
      <c r="AV137" s="14" t="s">
        <v>86</v>
      </c>
      <c r="AW137" s="14" t="s">
        <v>32</v>
      </c>
      <c r="AX137" s="14" t="s">
        <v>84</v>
      </c>
      <c r="AY137" s="255" t="s">
        <v>123</v>
      </c>
    </row>
    <row r="138" s="2" customFormat="1" ht="55.5" customHeight="1">
      <c r="A138" s="39"/>
      <c r="B138" s="40"/>
      <c r="C138" s="220" t="s">
        <v>122</v>
      </c>
      <c r="D138" s="220" t="s">
        <v>126</v>
      </c>
      <c r="E138" s="221" t="s">
        <v>794</v>
      </c>
      <c r="F138" s="222" t="s">
        <v>795</v>
      </c>
      <c r="G138" s="223" t="s">
        <v>378</v>
      </c>
      <c r="H138" s="224">
        <v>6.5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319</v>
      </c>
      <c r="AT138" s="232" t="s">
        <v>126</v>
      </c>
      <c r="AU138" s="232" t="s">
        <v>86</v>
      </c>
      <c r="AY138" s="18" t="s">
        <v>123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319</v>
      </c>
      <c r="BM138" s="232" t="s">
        <v>796</v>
      </c>
    </row>
    <row r="139" s="14" customFormat="1">
      <c r="A139" s="14"/>
      <c r="B139" s="245"/>
      <c r="C139" s="246"/>
      <c r="D139" s="236" t="s">
        <v>132</v>
      </c>
      <c r="E139" s="247" t="s">
        <v>1</v>
      </c>
      <c r="F139" s="248" t="s">
        <v>797</v>
      </c>
      <c r="G139" s="246"/>
      <c r="H139" s="249">
        <v>6.5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132</v>
      </c>
      <c r="AU139" s="255" t="s">
        <v>86</v>
      </c>
      <c r="AV139" s="14" t="s">
        <v>86</v>
      </c>
      <c r="AW139" s="14" t="s">
        <v>32</v>
      </c>
      <c r="AX139" s="14" t="s">
        <v>84</v>
      </c>
      <c r="AY139" s="255" t="s">
        <v>123</v>
      </c>
    </row>
    <row r="140" s="2" customFormat="1" ht="24.15" customHeight="1">
      <c r="A140" s="39"/>
      <c r="B140" s="40"/>
      <c r="C140" s="281" t="s">
        <v>159</v>
      </c>
      <c r="D140" s="281" t="s">
        <v>284</v>
      </c>
      <c r="E140" s="282" t="s">
        <v>798</v>
      </c>
      <c r="F140" s="283" t="s">
        <v>799</v>
      </c>
      <c r="G140" s="284" t="s">
        <v>378</v>
      </c>
      <c r="H140" s="285">
        <v>7.4749999999999996</v>
      </c>
      <c r="I140" s="286"/>
      <c r="J140" s="287">
        <f>ROUND(I140*H140,2)</f>
        <v>0</v>
      </c>
      <c r="K140" s="288"/>
      <c r="L140" s="289"/>
      <c r="M140" s="290" t="s">
        <v>1</v>
      </c>
      <c r="N140" s="291" t="s">
        <v>41</v>
      </c>
      <c r="O140" s="92"/>
      <c r="P140" s="230">
        <f>O140*H140</f>
        <v>0</v>
      </c>
      <c r="Q140" s="230">
        <v>0.0045100000000000001</v>
      </c>
      <c r="R140" s="230">
        <f>Q140*H140</f>
        <v>0.033712249999999999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392</v>
      </c>
      <c r="AT140" s="232" t="s">
        <v>284</v>
      </c>
      <c r="AU140" s="232" t="s">
        <v>86</v>
      </c>
      <c r="AY140" s="18" t="s">
        <v>123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319</v>
      </c>
      <c r="BM140" s="232" t="s">
        <v>800</v>
      </c>
    </row>
    <row r="141" s="14" customFormat="1">
      <c r="A141" s="14"/>
      <c r="B141" s="245"/>
      <c r="C141" s="246"/>
      <c r="D141" s="236" t="s">
        <v>132</v>
      </c>
      <c r="E141" s="247" t="s">
        <v>1</v>
      </c>
      <c r="F141" s="248" t="s">
        <v>801</v>
      </c>
      <c r="G141" s="246"/>
      <c r="H141" s="249">
        <v>6.5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132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123</v>
      </c>
    </row>
    <row r="142" s="14" customFormat="1">
      <c r="A142" s="14"/>
      <c r="B142" s="245"/>
      <c r="C142" s="246"/>
      <c r="D142" s="236" t="s">
        <v>132</v>
      </c>
      <c r="E142" s="246"/>
      <c r="F142" s="248" t="s">
        <v>802</v>
      </c>
      <c r="G142" s="246"/>
      <c r="H142" s="249">
        <v>7.4749999999999996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132</v>
      </c>
      <c r="AU142" s="255" t="s">
        <v>86</v>
      </c>
      <c r="AV142" s="14" t="s">
        <v>86</v>
      </c>
      <c r="AW142" s="14" t="s">
        <v>4</v>
      </c>
      <c r="AX142" s="14" t="s">
        <v>84</v>
      </c>
      <c r="AY142" s="255" t="s">
        <v>123</v>
      </c>
    </row>
    <row r="143" s="2" customFormat="1" ht="55.5" customHeight="1">
      <c r="A143" s="39"/>
      <c r="B143" s="40"/>
      <c r="C143" s="220" t="s">
        <v>166</v>
      </c>
      <c r="D143" s="220" t="s">
        <v>126</v>
      </c>
      <c r="E143" s="221" t="s">
        <v>803</v>
      </c>
      <c r="F143" s="222" t="s">
        <v>804</v>
      </c>
      <c r="G143" s="223" t="s">
        <v>378</v>
      </c>
      <c r="H143" s="224">
        <v>3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41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319</v>
      </c>
      <c r="AT143" s="232" t="s">
        <v>126</v>
      </c>
      <c r="AU143" s="232" t="s">
        <v>86</v>
      </c>
      <c r="AY143" s="18" t="s">
        <v>123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84</v>
      </c>
      <c r="BK143" s="233">
        <f>ROUND(I143*H143,2)</f>
        <v>0</v>
      </c>
      <c r="BL143" s="18" t="s">
        <v>319</v>
      </c>
      <c r="BM143" s="232" t="s">
        <v>805</v>
      </c>
    </row>
    <row r="144" s="14" customFormat="1">
      <c r="A144" s="14"/>
      <c r="B144" s="245"/>
      <c r="C144" s="246"/>
      <c r="D144" s="236" t="s">
        <v>132</v>
      </c>
      <c r="E144" s="247" t="s">
        <v>1</v>
      </c>
      <c r="F144" s="248" t="s">
        <v>806</v>
      </c>
      <c r="G144" s="246"/>
      <c r="H144" s="249">
        <v>3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132</v>
      </c>
      <c r="AU144" s="255" t="s">
        <v>86</v>
      </c>
      <c r="AV144" s="14" t="s">
        <v>86</v>
      </c>
      <c r="AW144" s="14" t="s">
        <v>32</v>
      </c>
      <c r="AX144" s="14" t="s">
        <v>84</v>
      </c>
      <c r="AY144" s="255" t="s">
        <v>123</v>
      </c>
    </row>
    <row r="145" s="2" customFormat="1" ht="37.8" customHeight="1">
      <c r="A145" s="39"/>
      <c r="B145" s="40"/>
      <c r="C145" s="220" t="s">
        <v>172</v>
      </c>
      <c r="D145" s="220" t="s">
        <v>126</v>
      </c>
      <c r="E145" s="221" t="s">
        <v>807</v>
      </c>
      <c r="F145" s="222" t="s">
        <v>808</v>
      </c>
      <c r="G145" s="223" t="s">
        <v>327</v>
      </c>
      <c r="H145" s="224">
        <v>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41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319</v>
      </c>
      <c r="AT145" s="232" t="s">
        <v>126</v>
      </c>
      <c r="AU145" s="232" t="s">
        <v>86</v>
      </c>
      <c r="AY145" s="18" t="s">
        <v>123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84</v>
      </c>
      <c r="BK145" s="233">
        <f>ROUND(I145*H145,2)</f>
        <v>0</v>
      </c>
      <c r="BL145" s="18" t="s">
        <v>319</v>
      </c>
      <c r="BM145" s="232" t="s">
        <v>809</v>
      </c>
    </row>
    <row r="146" s="14" customFormat="1">
      <c r="A146" s="14"/>
      <c r="B146" s="245"/>
      <c r="C146" s="246"/>
      <c r="D146" s="236" t="s">
        <v>132</v>
      </c>
      <c r="E146" s="247" t="s">
        <v>1</v>
      </c>
      <c r="F146" s="248" t="s">
        <v>84</v>
      </c>
      <c r="G146" s="246"/>
      <c r="H146" s="249">
        <v>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132</v>
      </c>
      <c r="AU146" s="255" t="s">
        <v>86</v>
      </c>
      <c r="AV146" s="14" t="s">
        <v>86</v>
      </c>
      <c r="AW146" s="14" t="s">
        <v>32</v>
      </c>
      <c r="AX146" s="14" t="s">
        <v>84</v>
      </c>
      <c r="AY146" s="255" t="s">
        <v>123</v>
      </c>
    </row>
    <row r="147" s="2" customFormat="1" ht="37.8" customHeight="1">
      <c r="A147" s="39"/>
      <c r="B147" s="40"/>
      <c r="C147" s="220" t="s">
        <v>177</v>
      </c>
      <c r="D147" s="220" t="s">
        <v>126</v>
      </c>
      <c r="E147" s="221" t="s">
        <v>810</v>
      </c>
      <c r="F147" s="222" t="s">
        <v>811</v>
      </c>
      <c r="G147" s="223" t="s">
        <v>327</v>
      </c>
      <c r="H147" s="224">
        <v>3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319</v>
      </c>
      <c r="AT147" s="232" t="s">
        <v>126</v>
      </c>
      <c r="AU147" s="232" t="s">
        <v>86</v>
      </c>
      <c r="AY147" s="18" t="s">
        <v>123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319</v>
      </c>
      <c r="BM147" s="232" t="s">
        <v>812</v>
      </c>
    </row>
    <row r="148" s="14" customFormat="1">
      <c r="A148" s="14"/>
      <c r="B148" s="245"/>
      <c r="C148" s="246"/>
      <c r="D148" s="236" t="s">
        <v>132</v>
      </c>
      <c r="E148" s="247" t="s">
        <v>1</v>
      </c>
      <c r="F148" s="248" t="s">
        <v>139</v>
      </c>
      <c r="G148" s="246"/>
      <c r="H148" s="249">
        <v>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132</v>
      </c>
      <c r="AU148" s="255" t="s">
        <v>86</v>
      </c>
      <c r="AV148" s="14" t="s">
        <v>86</v>
      </c>
      <c r="AW148" s="14" t="s">
        <v>32</v>
      </c>
      <c r="AX148" s="14" t="s">
        <v>84</v>
      </c>
      <c r="AY148" s="255" t="s">
        <v>123</v>
      </c>
    </row>
    <row r="149" s="2" customFormat="1" ht="16.5" customHeight="1">
      <c r="A149" s="39"/>
      <c r="B149" s="40"/>
      <c r="C149" s="220" t="s">
        <v>184</v>
      </c>
      <c r="D149" s="220" t="s">
        <v>126</v>
      </c>
      <c r="E149" s="221" t="s">
        <v>813</v>
      </c>
      <c r="F149" s="222" t="s">
        <v>814</v>
      </c>
      <c r="G149" s="223" t="s">
        <v>327</v>
      </c>
      <c r="H149" s="224">
        <v>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319</v>
      </c>
      <c r="AT149" s="232" t="s">
        <v>126</v>
      </c>
      <c r="AU149" s="232" t="s">
        <v>86</v>
      </c>
      <c r="AY149" s="18" t="s">
        <v>123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84</v>
      </c>
      <c r="BK149" s="233">
        <f>ROUND(I149*H149,2)</f>
        <v>0</v>
      </c>
      <c r="BL149" s="18" t="s">
        <v>319</v>
      </c>
      <c r="BM149" s="232" t="s">
        <v>815</v>
      </c>
    </row>
    <row r="150" s="14" customFormat="1">
      <c r="A150" s="14"/>
      <c r="B150" s="245"/>
      <c r="C150" s="246"/>
      <c r="D150" s="236" t="s">
        <v>132</v>
      </c>
      <c r="E150" s="247" t="s">
        <v>1</v>
      </c>
      <c r="F150" s="248" t="s">
        <v>84</v>
      </c>
      <c r="G150" s="246"/>
      <c r="H150" s="249">
        <v>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132</v>
      </c>
      <c r="AU150" s="255" t="s">
        <v>86</v>
      </c>
      <c r="AV150" s="14" t="s">
        <v>86</v>
      </c>
      <c r="AW150" s="14" t="s">
        <v>32</v>
      </c>
      <c r="AX150" s="14" t="s">
        <v>84</v>
      </c>
      <c r="AY150" s="255" t="s">
        <v>123</v>
      </c>
    </row>
    <row r="151" s="2" customFormat="1" ht="44.25" customHeight="1">
      <c r="A151" s="39"/>
      <c r="B151" s="40"/>
      <c r="C151" s="281" t="s">
        <v>189</v>
      </c>
      <c r="D151" s="281" t="s">
        <v>284</v>
      </c>
      <c r="E151" s="282" t="s">
        <v>816</v>
      </c>
      <c r="F151" s="283" t="s">
        <v>817</v>
      </c>
      <c r="G151" s="284" t="s">
        <v>1</v>
      </c>
      <c r="H151" s="285">
        <v>1</v>
      </c>
      <c r="I151" s="286"/>
      <c r="J151" s="287">
        <f>ROUND(I151*H151,2)</f>
        <v>0</v>
      </c>
      <c r="K151" s="288"/>
      <c r="L151" s="289"/>
      <c r="M151" s="290" t="s">
        <v>1</v>
      </c>
      <c r="N151" s="291" t="s">
        <v>41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392</v>
      </c>
      <c r="AT151" s="232" t="s">
        <v>284</v>
      </c>
      <c r="AU151" s="232" t="s">
        <v>86</v>
      </c>
      <c r="AY151" s="18" t="s">
        <v>123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84</v>
      </c>
      <c r="BK151" s="233">
        <f>ROUND(I151*H151,2)</f>
        <v>0</v>
      </c>
      <c r="BL151" s="18" t="s">
        <v>319</v>
      </c>
      <c r="BM151" s="232" t="s">
        <v>818</v>
      </c>
    </row>
    <row r="152" s="2" customFormat="1" ht="37.8" customHeight="1">
      <c r="A152" s="39"/>
      <c r="B152" s="40"/>
      <c r="C152" s="220" t="s">
        <v>144</v>
      </c>
      <c r="D152" s="220" t="s">
        <v>126</v>
      </c>
      <c r="E152" s="221" t="s">
        <v>819</v>
      </c>
      <c r="F152" s="222" t="s">
        <v>820</v>
      </c>
      <c r="G152" s="223" t="s">
        <v>327</v>
      </c>
      <c r="H152" s="224">
        <v>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41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319</v>
      </c>
      <c r="AT152" s="232" t="s">
        <v>126</v>
      </c>
      <c r="AU152" s="232" t="s">
        <v>86</v>
      </c>
      <c r="AY152" s="18" t="s">
        <v>123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84</v>
      </c>
      <c r="BK152" s="233">
        <f>ROUND(I152*H152,2)</f>
        <v>0</v>
      </c>
      <c r="BL152" s="18" t="s">
        <v>319</v>
      </c>
      <c r="BM152" s="232" t="s">
        <v>821</v>
      </c>
    </row>
    <row r="153" s="14" customFormat="1">
      <c r="A153" s="14"/>
      <c r="B153" s="245"/>
      <c r="C153" s="246"/>
      <c r="D153" s="236" t="s">
        <v>132</v>
      </c>
      <c r="E153" s="247" t="s">
        <v>1</v>
      </c>
      <c r="F153" s="248" t="s">
        <v>84</v>
      </c>
      <c r="G153" s="246"/>
      <c r="H153" s="249">
        <v>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132</v>
      </c>
      <c r="AU153" s="255" t="s">
        <v>86</v>
      </c>
      <c r="AV153" s="14" t="s">
        <v>86</v>
      </c>
      <c r="AW153" s="14" t="s">
        <v>32</v>
      </c>
      <c r="AX153" s="14" t="s">
        <v>84</v>
      </c>
      <c r="AY153" s="255" t="s">
        <v>123</v>
      </c>
    </row>
    <row r="154" s="12" customFormat="1" ht="25.92" customHeight="1">
      <c r="A154" s="12"/>
      <c r="B154" s="204"/>
      <c r="C154" s="205"/>
      <c r="D154" s="206" t="s">
        <v>75</v>
      </c>
      <c r="E154" s="207" t="s">
        <v>284</v>
      </c>
      <c r="F154" s="207" t="s">
        <v>822</v>
      </c>
      <c r="G154" s="205"/>
      <c r="H154" s="205"/>
      <c r="I154" s="208"/>
      <c r="J154" s="209">
        <f>BK154</f>
        <v>0</v>
      </c>
      <c r="K154" s="205"/>
      <c r="L154" s="210"/>
      <c r="M154" s="211"/>
      <c r="N154" s="212"/>
      <c r="O154" s="212"/>
      <c r="P154" s="213">
        <f>P155+P165</f>
        <v>0</v>
      </c>
      <c r="Q154" s="212"/>
      <c r="R154" s="213">
        <f>R155+R165</f>
        <v>30.102423099999999</v>
      </c>
      <c r="S154" s="212"/>
      <c r="T154" s="214">
        <f>T155+T165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139</v>
      </c>
      <c r="AT154" s="216" t="s">
        <v>75</v>
      </c>
      <c r="AU154" s="216" t="s">
        <v>76</v>
      </c>
      <c r="AY154" s="215" t="s">
        <v>123</v>
      </c>
      <c r="BK154" s="217">
        <f>BK155+BK165</f>
        <v>0</v>
      </c>
    </row>
    <row r="155" s="12" customFormat="1" ht="22.8" customHeight="1">
      <c r="A155" s="12"/>
      <c r="B155" s="204"/>
      <c r="C155" s="205"/>
      <c r="D155" s="206" t="s">
        <v>75</v>
      </c>
      <c r="E155" s="218" t="s">
        <v>823</v>
      </c>
      <c r="F155" s="218" t="s">
        <v>824</v>
      </c>
      <c r="G155" s="205"/>
      <c r="H155" s="205"/>
      <c r="I155" s="208"/>
      <c r="J155" s="219">
        <f>BK155</f>
        <v>0</v>
      </c>
      <c r="K155" s="205"/>
      <c r="L155" s="210"/>
      <c r="M155" s="211"/>
      <c r="N155" s="212"/>
      <c r="O155" s="212"/>
      <c r="P155" s="213">
        <f>SUM(P156:P164)</f>
        <v>0</v>
      </c>
      <c r="Q155" s="212"/>
      <c r="R155" s="213">
        <f>SUM(R156:R164)</f>
        <v>0.0066769999999999998</v>
      </c>
      <c r="S155" s="212"/>
      <c r="T155" s="214">
        <f>SUM(T156:T164)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5" t="s">
        <v>139</v>
      </c>
      <c r="AT155" s="216" t="s">
        <v>75</v>
      </c>
      <c r="AU155" s="216" t="s">
        <v>84</v>
      </c>
      <c r="AY155" s="215" t="s">
        <v>123</v>
      </c>
      <c r="BK155" s="217">
        <f>SUM(BK156:BK164)</f>
        <v>0</v>
      </c>
    </row>
    <row r="156" s="2" customFormat="1" ht="37.8" customHeight="1">
      <c r="A156" s="39"/>
      <c r="B156" s="40"/>
      <c r="C156" s="220" t="s">
        <v>200</v>
      </c>
      <c r="D156" s="220" t="s">
        <v>126</v>
      </c>
      <c r="E156" s="221" t="s">
        <v>825</v>
      </c>
      <c r="F156" s="222" t="s">
        <v>826</v>
      </c>
      <c r="G156" s="223" t="s">
        <v>378</v>
      </c>
      <c r="H156" s="224">
        <v>9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564</v>
      </c>
      <c r="AT156" s="232" t="s">
        <v>126</v>
      </c>
      <c r="AU156" s="232" t="s">
        <v>86</v>
      </c>
      <c r="AY156" s="18" t="s">
        <v>123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564</v>
      </c>
      <c r="BM156" s="232" t="s">
        <v>827</v>
      </c>
    </row>
    <row r="157" s="14" customFormat="1">
      <c r="A157" s="14"/>
      <c r="B157" s="245"/>
      <c r="C157" s="246"/>
      <c r="D157" s="236" t="s">
        <v>132</v>
      </c>
      <c r="E157" s="247" t="s">
        <v>1</v>
      </c>
      <c r="F157" s="248" t="s">
        <v>828</v>
      </c>
      <c r="G157" s="246"/>
      <c r="H157" s="249">
        <v>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132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123</v>
      </c>
    </row>
    <row r="158" s="2" customFormat="1" ht="16.5" customHeight="1">
      <c r="A158" s="39"/>
      <c r="B158" s="40"/>
      <c r="C158" s="281" t="s">
        <v>209</v>
      </c>
      <c r="D158" s="281" t="s">
        <v>284</v>
      </c>
      <c r="E158" s="282" t="s">
        <v>829</v>
      </c>
      <c r="F158" s="283" t="s">
        <v>830</v>
      </c>
      <c r="G158" s="284" t="s">
        <v>425</v>
      </c>
      <c r="H158" s="285">
        <v>6.4169999999999998</v>
      </c>
      <c r="I158" s="286"/>
      <c r="J158" s="287">
        <f>ROUND(I158*H158,2)</f>
        <v>0</v>
      </c>
      <c r="K158" s="288"/>
      <c r="L158" s="289"/>
      <c r="M158" s="290" t="s">
        <v>1</v>
      </c>
      <c r="N158" s="291" t="s">
        <v>41</v>
      </c>
      <c r="O158" s="92"/>
      <c r="P158" s="230">
        <f>O158*H158</f>
        <v>0</v>
      </c>
      <c r="Q158" s="230">
        <v>0.001</v>
      </c>
      <c r="R158" s="230">
        <f>Q158*H158</f>
        <v>0.006417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831</v>
      </c>
      <c r="AT158" s="232" t="s">
        <v>284</v>
      </c>
      <c r="AU158" s="232" t="s">
        <v>86</v>
      </c>
      <c r="AY158" s="18" t="s">
        <v>123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831</v>
      </c>
      <c r="BM158" s="232" t="s">
        <v>832</v>
      </c>
    </row>
    <row r="159" s="14" customFormat="1">
      <c r="A159" s="14"/>
      <c r="B159" s="245"/>
      <c r="C159" s="246"/>
      <c r="D159" s="236" t="s">
        <v>132</v>
      </c>
      <c r="E159" s="247" t="s">
        <v>1</v>
      </c>
      <c r="F159" s="248" t="s">
        <v>833</v>
      </c>
      <c r="G159" s="246"/>
      <c r="H159" s="249">
        <v>5.5800000000000001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132</v>
      </c>
      <c r="AU159" s="255" t="s">
        <v>86</v>
      </c>
      <c r="AV159" s="14" t="s">
        <v>86</v>
      </c>
      <c r="AW159" s="14" t="s">
        <v>32</v>
      </c>
      <c r="AX159" s="14" t="s">
        <v>84</v>
      </c>
      <c r="AY159" s="255" t="s">
        <v>123</v>
      </c>
    </row>
    <row r="160" s="14" customFormat="1">
      <c r="A160" s="14"/>
      <c r="B160" s="245"/>
      <c r="C160" s="246"/>
      <c r="D160" s="236" t="s">
        <v>132</v>
      </c>
      <c r="E160" s="246"/>
      <c r="F160" s="248" t="s">
        <v>834</v>
      </c>
      <c r="G160" s="246"/>
      <c r="H160" s="249">
        <v>6.4169999999999998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132</v>
      </c>
      <c r="AU160" s="255" t="s">
        <v>86</v>
      </c>
      <c r="AV160" s="14" t="s">
        <v>86</v>
      </c>
      <c r="AW160" s="14" t="s">
        <v>4</v>
      </c>
      <c r="AX160" s="14" t="s">
        <v>84</v>
      </c>
      <c r="AY160" s="255" t="s">
        <v>123</v>
      </c>
    </row>
    <row r="161" s="2" customFormat="1" ht="16.5" customHeight="1">
      <c r="A161" s="39"/>
      <c r="B161" s="40"/>
      <c r="C161" s="220" t="s">
        <v>8</v>
      </c>
      <c r="D161" s="220" t="s">
        <v>126</v>
      </c>
      <c r="E161" s="221" t="s">
        <v>835</v>
      </c>
      <c r="F161" s="222" t="s">
        <v>836</v>
      </c>
      <c r="G161" s="223" t="s">
        <v>327</v>
      </c>
      <c r="H161" s="224">
        <v>2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41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564</v>
      </c>
      <c r="AT161" s="232" t="s">
        <v>126</v>
      </c>
      <c r="AU161" s="232" t="s">
        <v>86</v>
      </c>
      <c r="AY161" s="18" t="s">
        <v>123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84</v>
      </c>
      <c r="BK161" s="233">
        <f>ROUND(I161*H161,2)</f>
        <v>0</v>
      </c>
      <c r="BL161" s="18" t="s">
        <v>564</v>
      </c>
      <c r="BM161" s="232" t="s">
        <v>837</v>
      </c>
    </row>
    <row r="162" s="14" customFormat="1">
      <c r="A162" s="14"/>
      <c r="B162" s="245"/>
      <c r="C162" s="246"/>
      <c r="D162" s="236" t="s">
        <v>132</v>
      </c>
      <c r="E162" s="247" t="s">
        <v>1</v>
      </c>
      <c r="F162" s="248" t="s">
        <v>86</v>
      </c>
      <c r="G162" s="246"/>
      <c r="H162" s="249">
        <v>2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132</v>
      </c>
      <c r="AU162" s="255" t="s">
        <v>86</v>
      </c>
      <c r="AV162" s="14" t="s">
        <v>86</v>
      </c>
      <c r="AW162" s="14" t="s">
        <v>32</v>
      </c>
      <c r="AX162" s="14" t="s">
        <v>84</v>
      </c>
      <c r="AY162" s="255" t="s">
        <v>123</v>
      </c>
    </row>
    <row r="163" s="2" customFormat="1" ht="16.5" customHeight="1">
      <c r="A163" s="39"/>
      <c r="B163" s="40"/>
      <c r="C163" s="281" t="s">
        <v>319</v>
      </c>
      <c r="D163" s="281" t="s">
        <v>284</v>
      </c>
      <c r="E163" s="282" t="s">
        <v>838</v>
      </c>
      <c r="F163" s="283" t="s">
        <v>839</v>
      </c>
      <c r="G163" s="284" t="s">
        <v>327</v>
      </c>
      <c r="H163" s="285">
        <v>2</v>
      </c>
      <c r="I163" s="286"/>
      <c r="J163" s="287">
        <f>ROUND(I163*H163,2)</f>
        <v>0</v>
      </c>
      <c r="K163" s="288"/>
      <c r="L163" s="289"/>
      <c r="M163" s="290" t="s">
        <v>1</v>
      </c>
      <c r="N163" s="291" t="s">
        <v>41</v>
      </c>
      <c r="O163" s="92"/>
      <c r="P163" s="230">
        <f>O163*H163</f>
        <v>0</v>
      </c>
      <c r="Q163" s="230">
        <v>0.00012999999999999999</v>
      </c>
      <c r="R163" s="230">
        <f>Q163*H163</f>
        <v>0.00025999999999999998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831</v>
      </c>
      <c r="AT163" s="232" t="s">
        <v>284</v>
      </c>
      <c r="AU163" s="232" t="s">
        <v>86</v>
      </c>
      <c r="AY163" s="18" t="s">
        <v>123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84</v>
      </c>
      <c r="BK163" s="233">
        <f>ROUND(I163*H163,2)</f>
        <v>0</v>
      </c>
      <c r="BL163" s="18" t="s">
        <v>831</v>
      </c>
      <c r="BM163" s="232" t="s">
        <v>840</v>
      </c>
    </row>
    <row r="164" s="14" customFormat="1">
      <c r="A164" s="14"/>
      <c r="B164" s="245"/>
      <c r="C164" s="246"/>
      <c r="D164" s="236" t="s">
        <v>132</v>
      </c>
      <c r="E164" s="247" t="s">
        <v>1</v>
      </c>
      <c r="F164" s="248" t="s">
        <v>86</v>
      </c>
      <c r="G164" s="246"/>
      <c r="H164" s="249">
        <v>2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132</v>
      </c>
      <c r="AU164" s="255" t="s">
        <v>86</v>
      </c>
      <c r="AV164" s="14" t="s">
        <v>86</v>
      </c>
      <c r="AW164" s="14" t="s">
        <v>32</v>
      </c>
      <c r="AX164" s="14" t="s">
        <v>84</v>
      </c>
      <c r="AY164" s="255" t="s">
        <v>123</v>
      </c>
    </row>
    <row r="165" s="12" customFormat="1" ht="22.8" customHeight="1">
      <c r="A165" s="12"/>
      <c r="B165" s="204"/>
      <c r="C165" s="205"/>
      <c r="D165" s="206" t="s">
        <v>75</v>
      </c>
      <c r="E165" s="218" t="s">
        <v>841</v>
      </c>
      <c r="F165" s="218" t="s">
        <v>842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SUM(P166:P215)</f>
        <v>0</v>
      </c>
      <c r="Q165" s="212"/>
      <c r="R165" s="213">
        <f>SUM(R166:R215)</f>
        <v>30.0957461</v>
      </c>
      <c r="S165" s="212"/>
      <c r="T165" s="214">
        <f>SUM(T166:T215)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139</v>
      </c>
      <c r="AT165" s="216" t="s">
        <v>75</v>
      </c>
      <c r="AU165" s="216" t="s">
        <v>84</v>
      </c>
      <c r="AY165" s="215" t="s">
        <v>123</v>
      </c>
      <c r="BK165" s="217">
        <f>SUM(BK166:BK215)</f>
        <v>0</v>
      </c>
    </row>
    <row r="166" s="2" customFormat="1" ht="24.15" customHeight="1">
      <c r="A166" s="39"/>
      <c r="B166" s="40"/>
      <c r="C166" s="220" t="s">
        <v>324</v>
      </c>
      <c r="D166" s="220" t="s">
        <v>126</v>
      </c>
      <c r="E166" s="221" t="s">
        <v>843</v>
      </c>
      <c r="F166" s="222" t="s">
        <v>844</v>
      </c>
      <c r="G166" s="223" t="s">
        <v>845</v>
      </c>
      <c r="H166" s="224">
        <v>0.021999999999999999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41</v>
      </c>
      <c r="O166" s="92"/>
      <c r="P166" s="230">
        <f>O166*H166</f>
        <v>0</v>
      </c>
      <c r="Q166" s="230">
        <v>0.0088000000000000005</v>
      </c>
      <c r="R166" s="230">
        <f>Q166*H166</f>
        <v>0.00019359999999999999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564</v>
      </c>
      <c r="AT166" s="232" t="s">
        <v>126</v>
      </c>
      <c r="AU166" s="232" t="s">
        <v>86</v>
      </c>
      <c r="AY166" s="18" t="s">
        <v>123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84</v>
      </c>
      <c r="BK166" s="233">
        <f>ROUND(I166*H166,2)</f>
        <v>0</v>
      </c>
      <c r="BL166" s="18" t="s">
        <v>564</v>
      </c>
      <c r="BM166" s="232" t="s">
        <v>846</v>
      </c>
    </row>
    <row r="167" s="14" customFormat="1">
      <c r="A167" s="14"/>
      <c r="B167" s="245"/>
      <c r="C167" s="246"/>
      <c r="D167" s="236" t="s">
        <v>132</v>
      </c>
      <c r="E167" s="247" t="s">
        <v>1</v>
      </c>
      <c r="F167" s="248" t="s">
        <v>847</v>
      </c>
      <c r="G167" s="246"/>
      <c r="H167" s="249">
        <v>0.021999999999999999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132</v>
      </c>
      <c r="AU167" s="255" t="s">
        <v>86</v>
      </c>
      <c r="AV167" s="14" t="s">
        <v>86</v>
      </c>
      <c r="AW167" s="14" t="s">
        <v>32</v>
      </c>
      <c r="AX167" s="14" t="s">
        <v>84</v>
      </c>
      <c r="AY167" s="255" t="s">
        <v>123</v>
      </c>
    </row>
    <row r="168" s="2" customFormat="1" ht="55.5" customHeight="1">
      <c r="A168" s="39"/>
      <c r="B168" s="40"/>
      <c r="C168" s="220" t="s">
        <v>329</v>
      </c>
      <c r="D168" s="220" t="s">
        <v>126</v>
      </c>
      <c r="E168" s="221" t="s">
        <v>848</v>
      </c>
      <c r="F168" s="222" t="s">
        <v>849</v>
      </c>
      <c r="G168" s="223" t="s">
        <v>238</v>
      </c>
      <c r="H168" s="224">
        <v>4.577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41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564</v>
      </c>
      <c r="AT168" s="232" t="s">
        <v>126</v>
      </c>
      <c r="AU168" s="232" t="s">
        <v>86</v>
      </c>
      <c r="AY168" s="18" t="s">
        <v>123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84</v>
      </c>
      <c r="BK168" s="233">
        <f>ROUND(I168*H168,2)</f>
        <v>0</v>
      </c>
      <c r="BL168" s="18" t="s">
        <v>564</v>
      </c>
      <c r="BM168" s="232" t="s">
        <v>850</v>
      </c>
    </row>
    <row r="169" s="13" customFormat="1">
      <c r="A169" s="13"/>
      <c r="B169" s="234"/>
      <c r="C169" s="235"/>
      <c r="D169" s="236" t="s">
        <v>132</v>
      </c>
      <c r="E169" s="237" t="s">
        <v>1</v>
      </c>
      <c r="F169" s="238" t="s">
        <v>851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132</v>
      </c>
      <c r="AU169" s="244" t="s">
        <v>86</v>
      </c>
      <c r="AV169" s="13" t="s">
        <v>84</v>
      </c>
      <c r="AW169" s="13" t="s">
        <v>32</v>
      </c>
      <c r="AX169" s="13" t="s">
        <v>76</v>
      </c>
      <c r="AY169" s="244" t="s">
        <v>123</v>
      </c>
    </row>
    <row r="170" s="14" customFormat="1">
      <c r="A170" s="14"/>
      <c r="B170" s="245"/>
      <c r="C170" s="246"/>
      <c r="D170" s="236" t="s">
        <v>132</v>
      </c>
      <c r="E170" s="247" t="s">
        <v>1</v>
      </c>
      <c r="F170" s="248" t="s">
        <v>852</v>
      </c>
      <c r="G170" s="246"/>
      <c r="H170" s="249">
        <v>4.5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132</v>
      </c>
      <c r="AU170" s="255" t="s">
        <v>86</v>
      </c>
      <c r="AV170" s="14" t="s">
        <v>86</v>
      </c>
      <c r="AW170" s="14" t="s">
        <v>32</v>
      </c>
      <c r="AX170" s="14" t="s">
        <v>76</v>
      </c>
      <c r="AY170" s="255" t="s">
        <v>123</v>
      </c>
    </row>
    <row r="171" s="13" customFormat="1">
      <c r="A171" s="13"/>
      <c r="B171" s="234"/>
      <c r="C171" s="235"/>
      <c r="D171" s="236" t="s">
        <v>132</v>
      </c>
      <c r="E171" s="237" t="s">
        <v>1</v>
      </c>
      <c r="F171" s="238" t="s">
        <v>853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132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123</v>
      </c>
    </row>
    <row r="172" s="14" customFormat="1">
      <c r="A172" s="14"/>
      <c r="B172" s="245"/>
      <c r="C172" s="246"/>
      <c r="D172" s="236" t="s">
        <v>132</v>
      </c>
      <c r="E172" s="247" t="s">
        <v>1</v>
      </c>
      <c r="F172" s="248" t="s">
        <v>854</v>
      </c>
      <c r="G172" s="246"/>
      <c r="H172" s="249">
        <v>0.076999999999999999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132</v>
      </c>
      <c r="AU172" s="255" t="s">
        <v>86</v>
      </c>
      <c r="AV172" s="14" t="s">
        <v>86</v>
      </c>
      <c r="AW172" s="14" t="s">
        <v>32</v>
      </c>
      <c r="AX172" s="14" t="s">
        <v>76</v>
      </c>
      <c r="AY172" s="255" t="s">
        <v>123</v>
      </c>
    </row>
    <row r="173" s="16" customFormat="1">
      <c r="A173" s="16"/>
      <c r="B173" s="270"/>
      <c r="C173" s="271"/>
      <c r="D173" s="236" t="s">
        <v>132</v>
      </c>
      <c r="E173" s="272" t="s">
        <v>1</v>
      </c>
      <c r="F173" s="273" t="s">
        <v>248</v>
      </c>
      <c r="G173" s="271"/>
      <c r="H173" s="274">
        <v>4.577</v>
      </c>
      <c r="I173" s="275"/>
      <c r="J173" s="271"/>
      <c r="K173" s="271"/>
      <c r="L173" s="276"/>
      <c r="M173" s="277"/>
      <c r="N173" s="278"/>
      <c r="O173" s="278"/>
      <c r="P173" s="278"/>
      <c r="Q173" s="278"/>
      <c r="R173" s="278"/>
      <c r="S173" s="278"/>
      <c r="T173" s="27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0" t="s">
        <v>132</v>
      </c>
      <c r="AU173" s="280" t="s">
        <v>86</v>
      </c>
      <c r="AV173" s="16" t="s">
        <v>147</v>
      </c>
      <c r="AW173" s="16" t="s">
        <v>32</v>
      </c>
      <c r="AX173" s="16" t="s">
        <v>84</v>
      </c>
      <c r="AY173" s="280" t="s">
        <v>123</v>
      </c>
    </row>
    <row r="174" s="2" customFormat="1" ht="66.75" customHeight="1">
      <c r="A174" s="39"/>
      <c r="B174" s="40"/>
      <c r="C174" s="220" t="s">
        <v>333</v>
      </c>
      <c r="D174" s="220" t="s">
        <v>126</v>
      </c>
      <c r="E174" s="221" t="s">
        <v>855</v>
      </c>
      <c r="F174" s="222" t="s">
        <v>856</v>
      </c>
      <c r="G174" s="223" t="s">
        <v>378</v>
      </c>
      <c r="H174" s="224">
        <v>20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564</v>
      </c>
      <c r="AT174" s="232" t="s">
        <v>126</v>
      </c>
      <c r="AU174" s="232" t="s">
        <v>86</v>
      </c>
      <c r="AY174" s="18" t="s">
        <v>123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564</v>
      </c>
      <c r="BM174" s="232" t="s">
        <v>857</v>
      </c>
    </row>
    <row r="175" s="14" customFormat="1">
      <c r="A175" s="14"/>
      <c r="B175" s="245"/>
      <c r="C175" s="246"/>
      <c r="D175" s="236" t="s">
        <v>132</v>
      </c>
      <c r="E175" s="247" t="s">
        <v>1</v>
      </c>
      <c r="F175" s="248" t="s">
        <v>858</v>
      </c>
      <c r="G175" s="246"/>
      <c r="H175" s="249">
        <v>20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132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123</v>
      </c>
    </row>
    <row r="176" s="2" customFormat="1" ht="44.25" customHeight="1">
      <c r="A176" s="39"/>
      <c r="B176" s="40"/>
      <c r="C176" s="220" t="s">
        <v>337</v>
      </c>
      <c r="D176" s="220" t="s">
        <v>126</v>
      </c>
      <c r="E176" s="221" t="s">
        <v>859</v>
      </c>
      <c r="F176" s="222" t="s">
        <v>860</v>
      </c>
      <c r="G176" s="223" t="s">
        <v>238</v>
      </c>
      <c r="H176" s="224">
        <v>16.577000000000002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41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564</v>
      </c>
      <c r="AT176" s="232" t="s">
        <v>126</v>
      </c>
      <c r="AU176" s="232" t="s">
        <v>86</v>
      </c>
      <c r="AY176" s="18" t="s">
        <v>123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84</v>
      </c>
      <c r="BK176" s="233">
        <f>ROUND(I176*H176,2)</f>
        <v>0</v>
      </c>
      <c r="BL176" s="18" t="s">
        <v>564</v>
      </c>
      <c r="BM176" s="232" t="s">
        <v>861</v>
      </c>
    </row>
    <row r="177" s="13" customFormat="1">
      <c r="A177" s="13"/>
      <c r="B177" s="234"/>
      <c r="C177" s="235"/>
      <c r="D177" s="236" t="s">
        <v>132</v>
      </c>
      <c r="E177" s="237" t="s">
        <v>1</v>
      </c>
      <c r="F177" s="238" t="s">
        <v>862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132</v>
      </c>
      <c r="AU177" s="244" t="s">
        <v>86</v>
      </c>
      <c r="AV177" s="13" t="s">
        <v>84</v>
      </c>
      <c r="AW177" s="13" t="s">
        <v>32</v>
      </c>
      <c r="AX177" s="13" t="s">
        <v>76</v>
      </c>
      <c r="AY177" s="244" t="s">
        <v>123</v>
      </c>
    </row>
    <row r="178" s="14" customFormat="1">
      <c r="A178" s="14"/>
      <c r="B178" s="245"/>
      <c r="C178" s="246"/>
      <c r="D178" s="236" t="s">
        <v>132</v>
      </c>
      <c r="E178" s="247" t="s">
        <v>1</v>
      </c>
      <c r="F178" s="248" t="s">
        <v>863</v>
      </c>
      <c r="G178" s="246"/>
      <c r="H178" s="249">
        <v>4.577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132</v>
      </c>
      <c r="AU178" s="255" t="s">
        <v>86</v>
      </c>
      <c r="AV178" s="14" t="s">
        <v>86</v>
      </c>
      <c r="AW178" s="14" t="s">
        <v>32</v>
      </c>
      <c r="AX178" s="14" t="s">
        <v>76</v>
      </c>
      <c r="AY178" s="255" t="s">
        <v>123</v>
      </c>
    </row>
    <row r="179" s="13" customFormat="1">
      <c r="A179" s="13"/>
      <c r="B179" s="234"/>
      <c r="C179" s="235"/>
      <c r="D179" s="236" t="s">
        <v>132</v>
      </c>
      <c r="E179" s="237" t="s">
        <v>1</v>
      </c>
      <c r="F179" s="238" t="s">
        <v>864</v>
      </c>
      <c r="G179" s="235"/>
      <c r="H179" s="237" t="s">
        <v>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132</v>
      </c>
      <c r="AU179" s="244" t="s">
        <v>86</v>
      </c>
      <c r="AV179" s="13" t="s">
        <v>84</v>
      </c>
      <c r="AW179" s="13" t="s">
        <v>32</v>
      </c>
      <c r="AX179" s="13" t="s">
        <v>76</v>
      </c>
      <c r="AY179" s="244" t="s">
        <v>123</v>
      </c>
    </row>
    <row r="180" s="14" customFormat="1">
      <c r="A180" s="14"/>
      <c r="B180" s="245"/>
      <c r="C180" s="246"/>
      <c r="D180" s="236" t="s">
        <v>132</v>
      </c>
      <c r="E180" s="247" t="s">
        <v>1</v>
      </c>
      <c r="F180" s="248" t="s">
        <v>865</v>
      </c>
      <c r="G180" s="246"/>
      <c r="H180" s="249">
        <v>12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132</v>
      </c>
      <c r="AU180" s="255" t="s">
        <v>86</v>
      </c>
      <c r="AV180" s="14" t="s">
        <v>86</v>
      </c>
      <c r="AW180" s="14" t="s">
        <v>32</v>
      </c>
      <c r="AX180" s="14" t="s">
        <v>76</v>
      </c>
      <c r="AY180" s="255" t="s">
        <v>123</v>
      </c>
    </row>
    <row r="181" s="16" customFormat="1">
      <c r="A181" s="16"/>
      <c r="B181" s="270"/>
      <c r="C181" s="271"/>
      <c r="D181" s="236" t="s">
        <v>132</v>
      </c>
      <c r="E181" s="272" t="s">
        <v>1</v>
      </c>
      <c r="F181" s="273" t="s">
        <v>248</v>
      </c>
      <c r="G181" s="271"/>
      <c r="H181" s="274">
        <v>16.576999999999998</v>
      </c>
      <c r="I181" s="275"/>
      <c r="J181" s="271"/>
      <c r="K181" s="271"/>
      <c r="L181" s="276"/>
      <c r="M181" s="277"/>
      <c r="N181" s="278"/>
      <c r="O181" s="278"/>
      <c r="P181" s="278"/>
      <c r="Q181" s="278"/>
      <c r="R181" s="278"/>
      <c r="S181" s="278"/>
      <c r="T181" s="279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80" t="s">
        <v>132</v>
      </c>
      <c r="AU181" s="280" t="s">
        <v>86</v>
      </c>
      <c r="AV181" s="16" t="s">
        <v>147</v>
      </c>
      <c r="AW181" s="16" t="s">
        <v>32</v>
      </c>
      <c r="AX181" s="16" t="s">
        <v>84</v>
      </c>
      <c r="AY181" s="280" t="s">
        <v>123</v>
      </c>
    </row>
    <row r="182" s="2" customFormat="1" ht="55.5" customHeight="1">
      <c r="A182" s="39"/>
      <c r="B182" s="40"/>
      <c r="C182" s="220" t="s">
        <v>7</v>
      </c>
      <c r="D182" s="220" t="s">
        <v>126</v>
      </c>
      <c r="E182" s="221" t="s">
        <v>866</v>
      </c>
      <c r="F182" s="222" t="s">
        <v>867</v>
      </c>
      <c r="G182" s="223" t="s">
        <v>238</v>
      </c>
      <c r="H182" s="224">
        <v>49.731000000000002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564</v>
      </c>
      <c r="AT182" s="232" t="s">
        <v>126</v>
      </c>
      <c r="AU182" s="232" t="s">
        <v>86</v>
      </c>
      <c r="AY182" s="18" t="s">
        <v>123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84</v>
      </c>
      <c r="BK182" s="233">
        <f>ROUND(I182*H182,2)</f>
        <v>0</v>
      </c>
      <c r="BL182" s="18" t="s">
        <v>564</v>
      </c>
      <c r="BM182" s="232" t="s">
        <v>868</v>
      </c>
    </row>
    <row r="183" s="13" customFormat="1">
      <c r="A183" s="13"/>
      <c r="B183" s="234"/>
      <c r="C183" s="235"/>
      <c r="D183" s="236" t="s">
        <v>132</v>
      </c>
      <c r="E183" s="237" t="s">
        <v>1</v>
      </c>
      <c r="F183" s="238" t="s">
        <v>277</v>
      </c>
      <c r="G183" s="235"/>
      <c r="H183" s="237" t="s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132</v>
      </c>
      <c r="AU183" s="244" t="s">
        <v>86</v>
      </c>
      <c r="AV183" s="13" t="s">
        <v>84</v>
      </c>
      <c r="AW183" s="13" t="s">
        <v>32</v>
      </c>
      <c r="AX183" s="13" t="s">
        <v>76</v>
      </c>
      <c r="AY183" s="244" t="s">
        <v>123</v>
      </c>
    </row>
    <row r="184" s="14" customFormat="1">
      <c r="A184" s="14"/>
      <c r="B184" s="245"/>
      <c r="C184" s="246"/>
      <c r="D184" s="236" t="s">
        <v>132</v>
      </c>
      <c r="E184" s="247" t="s">
        <v>1</v>
      </c>
      <c r="F184" s="248" t="s">
        <v>869</v>
      </c>
      <c r="G184" s="246"/>
      <c r="H184" s="249">
        <v>49.731000000000002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132</v>
      </c>
      <c r="AU184" s="255" t="s">
        <v>86</v>
      </c>
      <c r="AV184" s="14" t="s">
        <v>86</v>
      </c>
      <c r="AW184" s="14" t="s">
        <v>32</v>
      </c>
      <c r="AX184" s="14" t="s">
        <v>84</v>
      </c>
      <c r="AY184" s="255" t="s">
        <v>123</v>
      </c>
    </row>
    <row r="185" s="2" customFormat="1" ht="33" customHeight="1">
      <c r="A185" s="39"/>
      <c r="B185" s="40"/>
      <c r="C185" s="220" t="s">
        <v>344</v>
      </c>
      <c r="D185" s="220" t="s">
        <v>126</v>
      </c>
      <c r="E185" s="221" t="s">
        <v>870</v>
      </c>
      <c r="F185" s="222" t="s">
        <v>871</v>
      </c>
      <c r="G185" s="223" t="s">
        <v>275</v>
      </c>
      <c r="H185" s="224">
        <v>28.181000000000001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41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564</v>
      </c>
      <c r="AT185" s="232" t="s">
        <v>126</v>
      </c>
      <c r="AU185" s="232" t="s">
        <v>86</v>
      </c>
      <c r="AY185" s="18" t="s">
        <v>123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84</v>
      </c>
      <c r="BK185" s="233">
        <f>ROUND(I185*H185,2)</f>
        <v>0</v>
      </c>
      <c r="BL185" s="18" t="s">
        <v>564</v>
      </c>
      <c r="BM185" s="232" t="s">
        <v>872</v>
      </c>
    </row>
    <row r="186" s="14" customFormat="1">
      <c r="A186" s="14"/>
      <c r="B186" s="245"/>
      <c r="C186" s="246"/>
      <c r="D186" s="236" t="s">
        <v>132</v>
      </c>
      <c r="E186" s="247" t="s">
        <v>1</v>
      </c>
      <c r="F186" s="248" t="s">
        <v>873</v>
      </c>
      <c r="G186" s="246"/>
      <c r="H186" s="249">
        <v>28.181000000000001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132</v>
      </c>
      <c r="AU186" s="255" t="s">
        <v>86</v>
      </c>
      <c r="AV186" s="14" t="s">
        <v>86</v>
      </c>
      <c r="AW186" s="14" t="s">
        <v>32</v>
      </c>
      <c r="AX186" s="14" t="s">
        <v>84</v>
      </c>
      <c r="AY186" s="255" t="s">
        <v>123</v>
      </c>
    </row>
    <row r="187" s="2" customFormat="1" ht="49.05" customHeight="1">
      <c r="A187" s="39"/>
      <c r="B187" s="40"/>
      <c r="C187" s="220" t="s">
        <v>349</v>
      </c>
      <c r="D187" s="220" t="s">
        <v>126</v>
      </c>
      <c r="E187" s="221" t="s">
        <v>874</v>
      </c>
      <c r="F187" s="222" t="s">
        <v>875</v>
      </c>
      <c r="G187" s="223" t="s">
        <v>238</v>
      </c>
      <c r="H187" s="224">
        <v>4.5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564</v>
      </c>
      <c r="AT187" s="232" t="s">
        <v>126</v>
      </c>
      <c r="AU187" s="232" t="s">
        <v>86</v>
      </c>
      <c r="AY187" s="18" t="s">
        <v>123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564</v>
      </c>
      <c r="BM187" s="232" t="s">
        <v>876</v>
      </c>
    </row>
    <row r="188" s="13" customFormat="1">
      <c r="A188" s="13"/>
      <c r="B188" s="234"/>
      <c r="C188" s="235"/>
      <c r="D188" s="236" t="s">
        <v>132</v>
      </c>
      <c r="E188" s="237" t="s">
        <v>1</v>
      </c>
      <c r="F188" s="238" t="s">
        <v>877</v>
      </c>
      <c r="G188" s="235"/>
      <c r="H188" s="237" t="s">
        <v>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132</v>
      </c>
      <c r="AU188" s="244" t="s">
        <v>86</v>
      </c>
      <c r="AV188" s="13" t="s">
        <v>84</v>
      </c>
      <c r="AW188" s="13" t="s">
        <v>32</v>
      </c>
      <c r="AX188" s="13" t="s">
        <v>76</v>
      </c>
      <c r="AY188" s="244" t="s">
        <v>123</v>
      </c>
    </row>
    <row r="189" s="13" customFormat="1">
      <c r="A189" s="13"/>
      <c r="B189" s="234"/>
      <c r="C189" s="235"/>
      <c r="D189" s="236" t="s">
        <v>132</v>
      </c>
      <c r="E189" s="237" t="s">
        <v>1</v>
      </c>
      <c r="F189" s="238" t="s">
        <v>851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132</v>
      </c>
      <c r="AU189" s="244" t="s">
        <v>86</v>
      </c>
      <c r="AV189" s="13" t="s">
        <v>84</v>
      </c>
      <c r="AW189" s="13" t="s">
        <v>32</v>
      </c>
      <c r="AX189" s="13" t="s">
        <v>76</v>
      </c>
      <c r="AY189" s="244" t="s">
        <v>123</v>
      </c>
    </row>
    <row r="190" s="14" customFormat="1">
      <c r="A190" s="14"/>
      <c r="B190" s="245"/>
      <c r="C190" s="246"/>
      <c r="D190" s="236" t="s">
        <v>132</v>
      </c>
      <c r="E190" s="247" t="s">
        <v>1</v>
      </c>
      <c r="F190" s="248" t="s">
        <v>852</v>
      </c>
      <c r="G190" s="246"/>
      <c r="H190" s="249">
        <v>4.5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132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123</v>
      </c>
    </row>
    <row r="191" s="2" customFormat="1" ht="55.5" customHeight="1">
      <c r="A191" s="39"/>
      <c r="B191" s="40"/>
      <c r="C191" s="220" t="s">
        <v>354</v>
      </c>
      <c r="D191" s="220" t="s">
        <v>126</v>
      </c>
      <c r="E191" s="221" t="s">
        <v>878</v>
      </c>
      <c r="F191" s="222" t="s">
        <v>879</v>
      </c>
      <c r="G191" s="223" t="s">
        <v>378</v>
      </c>
      <c r="H191" s="224">
        <v>20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564</v>
      </c>
      <c r="AT191" s="232" t="s">
        <v>126</v>
      </c>
      <c r="AU191" s="232" t="s">
        <v>86</v>
      </c>
      <c r="AY191" s="18" t="s">
        <v>123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84</v>
      </c>
      <c r="BK191" s="233">
        <f>ROUND(I191*H191,2)</f>
        <v>0</v>
      </c>
      <c r="BL191" s="18" t="s">
        <v>564</v>
      </c>
      <c r="BM191" s="232" t="s">
        <v>880</v>
      </c>
    </row>
    <row r="192" s="14" customFormat="1">
      <c r="A192" s="14"/>
      <c r="B192" s="245"/>
      <c r="C192" s="246"/>
      <c r="D192" s="236" t="s">
        <v>132</v>
      </c>
      <c r="E192" s="247" t="s">
        <v>1</v>
      </c>
      <c r="F192" s="248" t="s">
        <v>337</v>
      </c>
      <c r="G192" s="246"/>
      <c r="H192" s="249">
        <v>20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132</v>
      </c>
      <c r="AU192" s="255" t="s">
        <v>86</v>
      </c>
      <c r="AV192" s="14" t="s">
        <v>86</v>
      </c>
      <c r="AW192" s="14" t="s">
        <v>32</v>
      </c>
      <c r="AX192" s="14" t="s">
        <v>84</v>
      </c>
      <c r="AY192" s="255" t="s">
        <v>123</v>
      </c>
    </row>
    <row r="193" s="2" customFormat="1" ht="16.5" customHeight="1">
      <c r="A193" s="39"/>
      <c r="B193" s="40"/>
      <c r="C193" s="281" t="s">
        <v>359</v>
      </c>
      <c r="D193" s="281" t="s">
        <v>284</v>
      </c>
      <c r="E193" s="282" t="s">
        <v>285</v>
      </c>
      <c r="F193" s="283" t="s">
        <v>286</v>
      </c>
      <c r="G193" s="284" t="s">
        <v>275</v>
      </c>
      <c r="H193" s="285">
        <v>30</v>
      </c>
      <c r="I193" s="286"/>
      <c r="J193" s="287">
        <f>ROUND(I193*H193,2)</f>
        <v>0</v>
      </c>
      <c r="K193" s="288"/>
      <c r="L193" s="289"/>
      <c r="M193" s="290" t="s">
        <v>1</v>
      </c>
      <c r="N193" s="291" t="s">
        <v>41</v>
      </c>
      <c r="O193" s="92"/>
      <c r="P193" s="230">
        <f>O193*H193</f>
        <v>0</v>
      </c>
      <c r="Q193" s="230">
        <v>1</v>
      </c>
      <c r="R193" s="230">
        <f>Q193*H193</f>
        <v>30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172</v>
      </c>
      <c r="AT193" s="232" t="s">
        <v>284</v>
      </c>
      <c r="AU193" s="232" t="s">
        <v>86</v>
      </c>
      <c r="AY193" s="18" t="s">
        <v>123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84</v>
      </c>
      <c r="BK193" s="233">
        <f>ROUND(I193*H193,2)</f>
        <v>0</v>
      </c>
      <c r="BL193" s="18" t="s">
        <v>147</v>
      </c>
      <c r="BM193" s="232" t="s">
        <v>881</v>
      </c>
    </row>
    <row r="194" s="13" customFormat="1">
      <c r="A194" s="13"/>
      <c r="B194" s="234"/>
      <c r="C194" s="235"/>
      <c r="D194" s="236" t="s">
        <v>132</v>
      </c>
      <c r="E194" s="237" t="s">
        <v>1</v>
      </c>
      <c r="F194" s="238" t="s">
        <v>882</v>
      </c>
      <c r="G194" s="235"/>
      <c r="H194" s="237" t="s">
        <v>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132</v>
      </c>
      <c r="AU194" s="244" t="s">
        <v>86</v>
      </c>
      <c r="AV194" s="13" t="s">
        <v>84</v>
      </c>
      <c r="AW194" s="13" t="s">
        <v>32</v>
      </c>
      <c r="AX194" s="13" t="s">
        <v>76</v>
      </c>
      <c r="AY194" s="244" t="s">
        <v>123</v>
      </c>
    </row>
    <row r="195" s="14" customFormat="1">
      <c r="A195" s="14"/>
      <c r="B195" s="245"/>
      <c r="C195" s="246"/>
      <c r="D195" s="236" t="s">
        <v>132</v>
      </c>
      <c r="E195" s="247" t="s">
        <v>1</v>
      </c>
      <c r="F195" s="248" t="s">
        <v>883</v>
      </c>
      <c r="G195" s="246"/>
      <c r="H195" s="249">
        <v>10.5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132</v>
      </c>
      <c r="AU195" s="255" t="s">
        <v>86</v>
      </c>
      <c r="AV195" s="14" t="s">
        <v>86</v>
      </c>
      <c r="AW195" s="14" t="s">
        <v>32</v>
      </c>
      <c r="AX195" s="14" t="s">
        <v>76</v>
      </c>
      <c r="AY195" s="255" t="s">
        <v>123</v>
      </c>
    </row>
    <row r="196" s="15" customFormat="1">
      <c r="A196" s="15"/>
      <c r="B196" s="259"/>
      <c r="C196" s="260"/>
      <c r="D196" s="236" t="s">
        <v>132</v>
      </c>
      <c r="E196" s="261" t="s">
        <v>1</v>
      </c>
      <c r="F196" s="262" t="s">
        <v>243</v>
      </c>
      <c r="G196" s="260"/>
      <c r="H196" s="263">
        <v>10.5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9" t="s">
        <v>132</v>
      </c>
      <c r="AU196" s="269" t="s">
        <v>86</v>
      </c>
      <c r="AV196" s="15" t="s">
        <v>139</v>
      </c>
      <c r="AW196" s="15" t="s">
        <v>32</v>
      </c>
      <c r="AX196" s="15" t="s">
        <v>76</v>
      </c>
      <c r="AY196" s="269" t="s">
        <v>123</v>
      </c>
    </row>
    <row r="197" s="13" customFormat="1">
      <c r="A197" s="13"/>
      <c r="B197" s="234"/>
      <c r="C197" s="235"/>
      <c r="D197" s="236" t="s">
        <v>132</v>
      </c>
      <c r="E197" s="237" t="s">
        <v>1</v>
      </c>
      <c r="F197" s="238" t="s">
        <v>884</v>
      </c>
      <c r="G197" s="235"/>
      <c r="H197" s="237" t="s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132</v>
      </c>
      <c r="AU197" s="244" t="s">
        <v>86</v>
      </c>
      <c r="AV197" s="13" t="s">
        <v>84</v>
      </c>
      <c r="AW197" s="13" t="s">
        <v>32</v>
      </c>
      <c r="AX197" s="13" t="s">
        <v>76</v>
      </c>
      <c r="AY197" s="244" t="s">
        <v>123</v>
      </c>
    </row>
    <row r="198" s="14" customFormat="1">
      <c r="A198" s="14"/>
      <c r="B198" s="245"/>
      <c r="C198" s="246"/>
      <c r="D198" s="236" t="s">
        <v>132</v>
      </c>
      <c r="E198" s="247" t="s">
        <v>1</v>
      </c>
      <c r="F198" s="248" t="s">
        <v>852</v>
      </c>
      <c r="G198" s="246"/>
      <c r="H198" s="249">
        <v>4.5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132</v>
      </c>
      <c r="AU198" s="255" t="s">
        <v>86</v>
      </c>
      <c r="AV198" s="14" t="s">
        <v>86</v>
      </c>
      <c r="AW198" s="14" t="s">
        <v>32</v>
      </c>
      <c r="AX198" s="14" t="s">
        <v>76</v>
      </c>
      <c r="AY198" s="255" t="s">
        <v>123</v>
      </c>
    </row>
    <row r="199" s="15" customFormat="1">
      <c r="A199" s="15"/>
      <c r="B199" s="259"/>
      <c r="C199" s="260"/>
      <c r="D199" s="236" t="s">
        <v>132</v>
      </c>
      <c r="E199" s="261" t="s">
        <v>1</v>
      </c>
      <c r="F199" s="262" t="s">
        <v>243</v>
      </c>
      <c r="G199" s="260"/>
      <c r="H199" s="263">
        <v>4.5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9" t="s">
        <v>132</v>
      </c>
      <c r="AU199" s="269" t="s">
        <v>86</v>
      </c>
      <c r="AV199" s="15" t="s">
        <v>139</v>
      </c>
      <c r="AW199" s="15" t="s">
        <v>32</v>
      </c>
      <c r="AX199" s="15" t="s">
        <v>76</v>
      </c>
      <c r="AY199" s="269" t="s">
        <v>123</v>
      </c>
    </row>
    <row r="200" s="16" customFormat="1">
      <c r="A200" s="16"/>
      <c r="B200" s="270"/>
      <c r="C200" s="271"/>
      <c r="D200" s="236" t="s">
        <v>132</v>
      </c>
      <c r="E200" s="272" t="s">
        <v>1</v>
      </c>
      <c r="F200" s="273" t="s">
        <v>248</v>
      </c>
      <c r="G200" s="271"/>
      <c r="H200" s="274">
        <v>15</v>
      </c>
      <c r="I200" s="275"/>
      <c r="J200" s="271"/>
      <c r="K200" s="271"/>
      <c r="L200" s="276"/>
      <c r="M200" s="277"/>
      <c r="N200" s="278"/>
      <c r="O200" s="278"/>
      <c r="P200" s="278"/>
      <c r="Q200" s="278"/>
      <c r="R200" s="278"/>
      <c r="S200" s="278"/>
      <c r="T200" s="279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80" t="s">
        <v>132</v>
      </c>
      <c r="AU200" s="280" t="s">
        <v>86</v>
      </c>
      <c r="AV200" s="16" t="s">
        <v>147</v>
      </c>
      <c r="AW200" s="16" t="s">
        <v>32</v>
      </c>
      <c r="AX200" s="16" t="s">
        <v>84</v>
      </c>
      <c r="AY200" s="280" t="s">
        <v>123</v>
      </c>
    </row>
    <row r="201" s="14" customFormat="1">
      <c r="A201" s="14"/>
      <c r="B201" s="245"/>
      <c r="C201" s="246"/>
      <c r="D201" s="236" t="s">
        <v>132</v>
      </c>
      <c r="E201" s="246"/>
      <c r="F201" s="248" t="s">
        <v>885</v>
      </c>
      <c r="G201" s="246"/>
      <c r="H201" s="249">
        <v>30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132</v>
      </c>
      <c r="AU201" s="255" t="s">
        <v>86</v>
      </c>
      <c r="AV201" s="14" t="s">
        <v>86</v>
      </c>
      <c r="AW201" s="14" t="s">
        <v>4</v>
      </c>
      <c r="AX201" s="14" t="s">
        <v>84</v>
      </c>
      <c r="AY201" s="255" t="s">
        <v>123</v>
      </c>
    </row>
    <row r="202" s="2" customFormat="1" ht="37.8" customHeight="1">
      <c r="A202" s="39"/>
      <c r="B202" s="40"/>
      <c r="C202" s="220" t="s">
        <v>314</v>
      </c>
      <c r="D202" s="220" t="s">
        <v>126</v>
      </c>
      <c r="E202" s="221" t="s">
        <v>886</v>
      </c>
      <c r="F202" s="222" t="s">
        <v>887</v>
      </c>
      <c r="G202" s="223" t="s">
        <v>378</v>
      </c>
      <c r="H202" s="224">
        <v>5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6.0000000000000002E-05</v>
      </c>
      <c r="R202" s="230">
        <f>Q202*H202</f>
        <v>0.00030000000000000003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564</v>
      </c>
      <c r="AT202" s="232" t="s">
        <v>126</v>
      </c>
      <c r="AU202" s="232" t="s">
        <v>86</v>
      </c>
      <c r="AY202" s="18" t="s">
        <v>123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564</v>
      </c>
      <c r="BM202" s="232" t="s">
        <v>888</v>
      </c>
    </row>
    <row r="203" s="14" customFormat="1">
      <c r="A203" s="14"/>
      <c r="B203" s="245"/>
      <c r="C203" s="246"/>
      <c r="D203" s="236" t="s">
        <v>132</v>
      </c>
      <c r="E203" s="247" t="s">
        <v>1</v>
      </c>
      <c r="F203" s="248" t="s">
        <v>122</v>
      </c>
      <c r="G203" s="246"/>
      <c r="H203" s="249">
        <v>5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132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123</v>
      </c>
    </row>
    <row r="204" s="2" customFormat="1" ht="24.15" customHeight="1">
      <c r="A204" s="39"/>
      <c r="B204" s="40"/>
      <c r="C204" s="281" t="s">
        <v>366</v>
      </c>
      <c r="D204" s="281" t="s">
        <v>284</v>
      </c>
      <c r="E204" s="282" t="s">
        <v>889</v>
      </c>
      <c r="F204" s="283" t="s">
        <v>890</v>
      </c>
      <c r="G204" s="284" t="s">
        <v>378</v>
      </c>
      <c r="H204" s="285">
        <v>5.1500000000000004</v>
      </c>
      <c r="I204" s="286"/>
      <c r="J204" s="287">
        <f>ROUND(I204*H204,2)</f>
        <v>0</v>
      </c>
      <c r="K204" s="288"/>
      <c r="L204" s="289"/>
      <c r="M204" s="290" t="s">
        <v>1</v>
      </c>
      <c r="N204" s="291" t="s">
        <v>41</v>
      </c>
      <c r="O204" s="92"/>
      <c r="P204" s="230">
        <f>O204*H204</f>
        <v>0</v>
      </c>
      <c r="Q204" s="230">
        <v>0.017149999999999999</v>
      </c>
      <c r="R204" s="230">
        <f>Q204*H204</f>
        <v>0.088322499999999998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831</v>
      </c>
      <c r="AT204" s="232" t="s">
        <v>284</v>
      </c>
      <c r="AU204" s="232" t="s">
        <v>86</v>
      </c>
      <c r="AY204" s="18" t="s">
        <v>123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831</v>
      </c>
      <c r="BM204" s="232" t="s">
        <v>891</v>
      </c>
    </row>
    <row r="205" s="14" customFormat="1">
      <c r="A205" s="14"/>
      <c r="B205" s="245"/>
      <c r="C205" s="246"/>
      <c r="D205" s="236" t="s">
        <v>132</v>
      </c>
      <c r="E205" s="247" t="s">
        <v>1</v>
      </c>
      <c r="F205" s="248" t="s">
        <v>122</v>
      </c>
      <c r="G205" s="246"/>
      <c r="H205" s="249">
        <v>5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132</v>
      </c>
      <c r="AU205" s="255" t="s">
        <v>86</v>
      </c>
      <c r="AV205" s="14" t="s">
        <v>86</v>
      </c>
      <c r="AW205" s="14" t="s">
        <v>32</v>
      </c>
      <c r="AX205" s="14" t="s">
        <v>84</v>
      </c>
      <c r="AY205" s="255" t="s">
        <v>123</v>
      </c>
    </row>
    <row r="206" s="14" customFormat="1">
      <c r="A206" s="14"/>
      <c r="B206" s="245"/>
      <c r="C206" s="246"/>
      <c r="D206" s="236" t="s">
        <v>132</v>
      </c>
      <c r="E206" s="246"/>
      <c r="F206" s="248" t="s">
        <v>892</v>
      </c>
      <c r="G206" s="246"/>
      <c r="H206" s="249">
        <v>5.1500000000000004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132</v>
      </c>
      <c r="AU206" s="255" t="s">
        <v>86</v>
      </c>
      <c r="AV206" s="14" t="s">
        <v>86</v>
      </c>
      <c r="AW206" s="14" t="s">
        <v>4</v>
      </c>
      <c r="AX206" s="14" t="s">
        <v>84</v>
      </c>
      <c r="AY206" s="255" t="s">
        <v>123</v>
      </c>
    </row>
    <row r="207" s="2" customFormat="1" ht="24.15" customHeight="1">
      <c r="A207" s="39"/>
      <c r="B207" s="40"/>
      <c r="C207" s="220" t="s">
        <v>370</v>
      </c>
      <c r="D207" s="220" t="s">
        <v>126</v>
      </c>
      <c r="E207" s="221" t="s">
        <v>893</v>
      </c>
      <c r="F207" s="222" t="s">
        <v>894</v>
      </c>
      <c r="G207" s="223" t="s">
        <v>238</v>
      </c>
      <c r="H207" s="224">
        <v>0.076999999999999999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41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564</v>
      </c>
      <c r="AT207" s="232" t="s">
        <v>126</v>
      </c>
      <c r="AU207" s="232" t="s">
        <v>86</v>
      </c>
      <c r="AY207" s="18" t="s">
        <v>123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84</v>
      </c>
      <c r="BK207" s="233">
        <f>ROUND(I207*H207,2)</f>
        <v>0</v>
      </c>
      <c r="BL207" s="18" t="s">
        <v>564</v>
      </c>
      <c r="BM207" s="232" t="s">
        <v>895</v>
      </c>
    </row>
    <row r="208" s="13" customFormat="1">
      <c r="A208" s="13"/>
      <c r="B208" s="234"/>
      <c r="C208" s="235"/>
      <c r="D208" s="236" t="s">
        <v>132</v>
      </c>
      <c r="E208" s="237" t="s">
        <v>1</v>
      </c>
      <c r="F208" s="238" t="s">
        <v>853</v>
      </c>
      <c r="G208" s="235"/>
      <c r="H208" s="237" t="s">
        <v>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132</v>
      </c>
      <c r="AU208" s="244" t="s">
        <v>86</v>
      </c>
      <c r="AV208" s="13" t="s">
        <v>84</v>
      </c>
      <c r="AW208" s="13" t="s">
        <v>32</v>
      </c>
      <c r="AX208" s="13" t="s">
        <v>76</v>
      </c>
      <c r="AY208" s="244" t="s">
        <v>123</v>
      </c>
    </row>
    <row r="209" s="14" customFormat="1">
      <c r="A209" s="14"/>
      <c r="B209" s="245"/>
      <c r="C209" s="246"/>
      <c r="D209" s="236" t="s">
        <v>132</v>
      </c>
      <c r="E209" s="247" t="s">
        <v>1</v>
      </c>
      <c r="F209" s="248" t="s">
        <v>854</v>
      </c>
      <c r="G209" s="246"/>
      <c r="H209" s="249">
        <v>0.076999999999999999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132</v>
      </c>
      <c r="AU209" s="255" t="s">
        <v>86</v>
      </c>
      <c r="AV209" s="14" t="s">
        <v>86</v>
      </c>
      <c r="AW209" s="14" t="s">
        <v>32</v>
      </c>
      <c r="AX209" s="14" t="s">
        <v>84</v>
      </c>
      <c r="AY209" s="255" t="s">
        <v>123</v>
      </c>
    </row>
    <row r="210" s="2" customFormat="1" ht="37.8" customHeight="1">
      <c r="A210" s="39"/>
      <c r="B210" s="40"/>
      <c r="C210" s="220" t="s">
        <v>375</v>
      </c>
      <c r="D210" s="220" t="s">
        <v>126</v>
      </c>
      <c r="E210" s="221" t="s">
        <v>896</v>
      </c>
      <c r="F210" s="222" t="s">
        <v>897</v>
      </c>
      <c r="G210" s="223" t="s">
        <v>378</v>
      </c>
      <c r="H210" s="224">
        <v>20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41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564</v>
      </c>
      <c r="AT210" s="232" t="s">
        <v>126</v>
      </c>
      <c r="AU210" s="232" t="s">
        <v>86</v>
      </c>
      <c r="AY210" s="18" t="s">
        <v>123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564</v>
      </c>
      <c r="BM210" s="232" t="s">
        <v>898</v>
      </c>
    </row>
    <row r="211" s="14" customFormat="1">
      <c r="A211" s="14"/>
      <c r="B211" s="245"/>
      <c r="C211" s="246"/>
      <c r="D211" s="236" t="s">
        <v>132</v>
      </c>
      <c r="E211" s="247" t="s">
        <v>1</v>
      </c>
      <c r="F211" s="248" t="s">
        <v>337</v>
      </c>
      <c r="G211" s="246"/>
      <c r="H211" s="249">
        <v>20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132</v>
      </c>
      <c r="AU211" s="255" t="s">
        <v>86</v>
      </c>
      <c r="AV211" s="14" t="s">
        <v>86</v>
      </c>
      <c r="AW211" s="14" t="s">
        <v>32</v>
      </c>
      <c r="AX211" s="14" t="s">
        <v>84</v>
      </c>
      <c r="AY211" s="255" t="s">
        <v>123</v>
      </c>
    </row>
    <row r="212" s="2" customFormat="1" ht="33" customHeight="1">
      <c r="A212" s="39"/>
      <c r="B212" s="40"/>
      <c r="C212" s="220" t="s">
        <v>381</v>
      </c>
      <c r="D212" s="220" t="s">
        <v>126</v>
      </c>
      <c r="E212" s="221" t="s">
        <v>899</v>
      </c>
      <c r="F212" s="222" t="s">
        <v>900</v>
      </c>
      <c r="G212" s="223" t="s">
        <v>378</v>
      </c>
      <c r="H212" s="224">
        <v>9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41</v>
      </c>
      <c r="O212" s="92"/>
      <c r="P212" s="230">
        <f>O212*H212</f>
        <v>0</v>
      </c>
      <c r="Q212" s="230">
        <v>9.0000000000000006E-05</v>
      </c>
      <c r="R212" s="230">
        <f>Q212*H212</f>
        <v>0.00081000000000000006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564</v>
      </c>
      <c r="AT212" s="232" t="s">
        <v>126</v>
      </c>
      <c r="AU212" s="232" t="s">
        <v>86</v>
      </c>
      <c r="AY212" s="18" t="s">
        <v>123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84</v>
      </c>
      <c r="BK212" s="233">
        <f>ROUND(I212*H212,2)</f>
        <v>0</v>
      </c>
      <c r="BL212" s="18" t="s">
        <v>564</v>
      </c>
      <c r="BM212" s="232" t="s">
        <v>901</v>
      </c>
    </row>
    <row r="213" s="14" customFormat="1">
      <c r="A213" s="14"/>
      <c r="B213" s="245"/>
      <c r="C213" s="246"/>
      <c r="D213" s="236" t="s">
        <v>132</v>
      </c>
      <c r="E213" s="247" t="s">
        <v>1</v>
      </c>
      <c r="F213" s="248" t="s">
        <v>177</v>
      </c>
      <c r="G213" s="246"/>
      <c r="H213" s="249">
        <v>9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132</v>
      </c>
      <c r="AU213" s="255" t="s">
        <v>86</v>
      </c>
      <c r="AV213" s="14" t="s">
        <v>86</v>
      </c>
      <c r="AW213" s="14" t="s">
        <v>32</v>
      </c>
      <c r="AX213" s="14" t="s">
        <v>84</v>
      </c>
      <c r="AY213" s="255" t="s">
        <v>123</v>
      </c>
    </row>
    <row r="214" s="2" customFormat="1" ht="24.15" customHeight="1">
      <c r="A214" s="39"/>
      <c r="B214" s="40"/>
      <c r="C214" s="220" t="s">
        <v>388</v>
      </c>
      <c r="D214" s="220" t="s">
        <v>126</v>
      </c>
      <c r="E214" s="221" t="s">
        <v>902</v>
      </c>
      <c r="F214" s="222" t="s">
        <v>903</v>
      </c>
      <c r="G214" s="223" t="s">
        <v>327</v>
      </c>
      <c r="H214" s="224">
        <v>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0.0061199999999999996</v>
      </c>
      <c r="R214" s="230">
        <f>Q214*H214</f>
        <v>0.0061199999999999996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564</v>
      </c>
      <c r="AT214" s="232" t="s">
        <v>126</v>
      </c>
      <c r="AU214" s="232" t="s">
        <v>86</v>
      </c>
      <c r="AY214" s="18" t="s">
        <v>123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564</v>
      </c>
      <c r="BM214" s="232" t="s">
        <v>904</v>
      </c>
    </row>
    <row r="215" s="14" customFormat="1">
      <c r="A215" s="14"/>
      <c r="B215" s="245"/>
      <c r="C215" s="246"/>
      <c r="D215" s="236" t="s">
        <v>132</v>
      </c>
      <c r="E215" s="247" t="s">
        <v>1</v>
      </c>
      <c r="F215" s="248" t="s">
        <v>84</v>
      </c>
      <c r="G215" s="246"/>
      <c r="H215" s="249">
        <v>1</v>
      </c>
      <c r="I215" s="250"/>
      <c r="J215" s="246"/>
      <c r="K215" s="246"/>
      <c r="L215" s="251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132</v>
      </c>
      <c r="AU215" s="255" t="s">
        <v>86</v>
      </c>
      <c r="AV215" s="14" t="s">
        <v>86</v>
      </c>
      <c r="AW215" s="14" t="s">
        <v>32</v>
      </c>
      <c r="AX215" s="14" t="s">
        <v>84</v>
      </c>
      <c r="AY215" s="255" t="s">
        <v>123</v>
      </c>
    </row>
    <row r="216" s="2" customFormat="1" ht="6.96" customHeight="1">
      <c r="A216" s="39"/>
      <c r="B216" s="67"/>
      <c r="C216" s="68"/>
      <c r="D216" s="68"/>
      <c r="E216" s="68"/>
      <c r="F216" s="68"/>
      <c r="G216" s="68"/>
      <c r="H216" s="68"/>
      <c r="I216" s="68"/>
      <c r="J216" s="68"/>
      <c r="K216" s="68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QdSe0ngyuCBWgP6gTa5Jhf+Xs2Bb/JbAqqyLSeGTBLr625v2EwoiKRXolu/4Y+xRr918ITouxYVwbRboJ9hVOw==" hashValue="cxtFKkE7E1vJ6xBiCfiVDkTo5Qfvy4D+QqBs5Omm6SNZLAeeTN3bNF73UkG7+q2DGi+aVA7054IKEpRDZkN4LQ==" algorithmName="SHA-512" password="CC35"/>
  <autoFilter ref="C122:K21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2023-04-18T09:54:20Z</dcterms:created>
  <dcterms:modified xsi:type="dcterms:W3CDTF">2023-04-18T09:54:33Z</dcterms:modified>
</cp:coreProperties>
</file>